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20730" windowHeight="11760"/>
  </bookViews>
  <sheets>
    <sheet name="общая на 31.12.2015" sheetId="1" r:id="rId1"/>
  </sheets>
  <definedNames>
    <definedName name="_xlnm.Print_Area" localSheetId="0">'общая на 31.12.2015'!$A$1:$H$34</definedName>
  </definedNames>
  <calcPr calcId="125725"/>
</workbook>
</file>

<file path=xl/calcChain.xml><?xml version="1.0" encoding="utf-8"?>
<calcChain xmlns="http://schemas.openxmlformats.org/spreadsheetml/2006/main">
  <c r="D7" i="1"/>
  <c r="G26" l="1"/>
  <c r="E12"/>
  <c r="H8"/>
  <c r="G30" l="1"/>
  <c r="F20"/>
  <c r="F5"/>
  <c r="D4"/>
  <c r="G10"/>
  <c r="D8"/>
  <c r="F13"/>
  <c r="G31" l="1"/>
  <c r="G29"/>
  <c r="F24"/>
  <c r="G21"/>
  <c r="F7"/>
  <c r="F6"/>
  <c r="C7"/>
  <c r="H7" l="1"/>
  <c r="F4"/>
  <c r="H4" l="1"/>
  <c r="E8"/>
  <c r="D11" l="1"/>
  <c r="D10"/>
  <c r="H5"/>
  <c r="H31"/>
  <c r="H30"/>
  <c r="H29"/>
  <c r="H28"/>
  <c r="H26"/>
  <c r="H25"/>
  <c r="H24"/>
  <c r="H22"/>
  <c r="H21"/>
  <c r="H20"/>
  <c r="H18"/>
  <c r="H17"/>
  <c r="H16"/>
  <c r="H15"/>
  <c r="H13"/>
  <c r="G11"/>
  <c r="F11"/>
  <c r="F10"/>
  <c r="C10"/>
  <c r="C11"/>
  <c r="H6"/>
  <c r="H11" l="1"/>
  <c r="H10"/>
</calcChain>
</file>

<file path=xl/sharedStrings.xml><?xml version="1.0" encoding="utf-8"?>
<sst xmlns="http://schemas.openxmlformats.org/spreadsheetml/2006/main" count="37" uniqueCount="29">
  <si>
    <t>№
п/п</t>
  </si>
  <si>
    <t>Направление</t>
  </si>
  <si>
    <t>Выделено средств
на кредитование</t>
  </si>
  <si>
    <t>Выдано</t>
  </si>
  <si>
    <t>Погашено</t>
  </si>
  <si>
    <t>АПК 2011, росс. руб.</t>
  </si>
  <si>
    <t>МБ 2011, росс. руб.</t>
  </si>
  <si>
    <t xml:space="preserve">На развитие личного подсобного хозяйства,  руб. ПМР </t>
  </si>
  <si>
    <t>ВСЕГО</t>
  </si>
  <si>
    <t>росс. руб.</t>
  </si>
  <si>
    <t xml:space="preserve">руб. ПМР </t>
  </si>
  <si>
    <t>в том числе</t>
  </si>
  <si>
    <t>Животноводство, росс. руб.</t>
  </si>
  <si>
    <t>Овощеводство и растениеводство</t>
  </si>
  <si>
    <t>Закладка многолетних насаждений, росс. руб.</t>
  </si>
  <si>
    <t>Раскорчевка, росс. руб.</t>
  </si>
  <si>
    <t>Переработка сельхоз. продукции</t>
  </si>
  <si>
    <t>Мелиорация, росс. руб.</t>
  </si>
  <si>
    <t>Производство и переработка продовольственных, промышленных товаров, товаров народного потребления</t>
  </si>
  <si>
    <t xml:space="preserve">Переработка вторичного сырья, руб. ПМР </t>
  </si>
  <si>
    <t>Оказание услуг населению</t>
  </si>
  <si>
    <t xml:space="preserve">Общественное питание, руб. ПМР </t>
  </si>
  <si>
    <t>Неустойка/
проценты, направленные на дальнейшее кредитование</t>
  </si>
  <si>
    <t>АПК 2008, росс. руб.*</t>
  </si>
  <si>
    <t>Гос. Программа (МБ ), **
руб. ПМР (с учетом %)</t>
  </si>
  <si>
    <t>Кол-во</t>
  </si>
  <si>
    <t xml:space="preserve">Разработка, внедрение (установка) и реализация программных продуктов, руб. ПМР </t>
  </si>
  <si>
    <t>Задолженность
по кредитам  (займам)</t>
  </si>
  <si>
    <t>Информация о кредитовании хозяйствующих субъектов
 за счет средств финансового резерва Фонд государственного резерва Приднестровской Молдавской Республики
по состоянию на 31 декабря 2015 года</t>
  </si>
</sst>
</file>

<file path=xl/styles.xml><?xml version="1.0" encoding="utf-8"?>
<styleSheet xmlns="http://schemas.openxmlformats.org/spreadsheetml/2006/main">
  <fonts count="8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4" fillId="0" borderId="0" xfId="0" applyFont="1"/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3" fontId="5" fillId="0" borderId="0" xfId="1" applyNumberFormat="1" applyFont="1" applyFill="1"/>
    <xf numFmtId="3" fontId="5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vertical="center"/>
    </xf>
    <xf numFmtId="0" fontId="5" fillId="0" borderId="1" xfId="1" applyFont="1" applyFill="1" applyBorder="1" applyAlignment="1">
      <alignment horizontal="left" vertical="center" wrapText="1"/>
    </xf>
    <xf numFmtId="3" fontId="3" fillId="0" borderId="1" xfId="1" applyNumberFormat="1" applyFont="1" applyFill="1" applyBorder="1" applyAlignment="1">
      <alignment vertical="center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center" vertical="center"/>
    </xf>
    <xf numFmtId="3" fontId="4" fillId="0" borderId="0" xfId="0" applyNumberFormat="1" applyFont="1"/>
    <xf numFmtId="0" fontId="4" fillId="0" borderId="0" xfId="0" applyFont="1" applyBorder="1"/>
    <xf numFmtId="0" fontId="4" fillId="0" borderId="0" xfId="0" applyFont="1" applyFill="1"/>
    <xf numFmtId="3" fontId="4" fillId="0" borderId="0" xfId="0" applyNumberFormat="1" applyFont="1" applyFill="1"/>
    <xf numFmtId="3" fontId="4" fillId="0" borderId="0" xfId="0" applyNumberFormat="1" applyFont="1" applyFill="1" applyBorder="1"/>
    <xf numFmtId="0" fontId="4" fillId="0" borderId="0" xfId="0" applyFont="1" applyFill="1" applyBorder="1"/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0" xfId="0" applyFont="1"/>
    <xf numFmtId="3" fontId="7" fillId="2" borderId="0" xfId="0" applyNumberFormat="1" applyFont="1" applyFill="1"/>
    <xf numFmtId="0" fontId="3" fillId="0" borderId="0" xfId="1" applyFont="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3" xfId="1" applyFont="1" applyFill="1" applyBorder="1" applyAlignment="1">
      <alignment horizontal="left" vertical="center" wrapText="1"/>
    </xf>
    <xf numFmtId="0" fontId="5" fillId="0" borderId="2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</cellXfs>
  <cellStyles count="10"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3 3" xfId="6"/>
    <cellStyle name="Обычный 4" xfId="7"/>
    <cellStyle name="Обычный 4 2" xfId="8"/>
    <cellStyle name="Обычный 5" xfId="1"/>
    <cellStyle name="Обычный 5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BreakPreview" zoomScale="115" zoomScaleSheetLayoutView="115" workbookViewId="0">
      <selection activeCell="C44" sqref="C44"/>
    </sheetView>
  </sheetViews>
  <sheetFormatPr defaultRowHeight="11.25"/>
  <cols>
    <col min="1" max="1" width="9.33203125" style="1"/>
    <col min="2" max="2" width="30.83203125" style="1" customWidth="1"/>
    <col min="3" max="4" width="18.33203125" style="1" customWidth="1"/>
    <col min="5" max="5" width="10.33203125" style="1" customWidth="1"/>
    <col min="6" max="7" width="15.6640625" style="1" customWidth="1"/>
    <col min="8" max="8" width="17" style="1" customWidth="1"/>
    <col min="9" max="10" width="11.1640625" style="1" bestFit="1" customWidth="1"/>
    <col min="11" max="12" width="9.33203125" style="1"/>
    <col min="13" max="13" width="10.1640625" style="1" bestFit="1" customWidth="1"/>
    <col min="14" max="16384" width="9.33203125" style="1"/>
  </cols>
  <sheetData>
    <row r="1" spans="1:13" ht="11.25" customHeight="1">
      <c r="A1" s="32" t="s">
        <v>28</v>
      </c>
      <c r="B1" s="32"/>
      <c r="C1" s="32"/>
      <c r="D1" s="32"/>
      <c r="E1" s="32"/>
      <c r="F1" s="32"/>
      <c r="G1" s="32"/>
      <c r="H1" s="32"/>
    </row>
    <row r="2" spans="1:13" ht="43.5" customHeight="1">
      <c r="A2" s="32"/>
      <c r="B2" s="32"/>
      <c r="C2" s="32"/>
      <c r="D2" s="32"/>
      <c r="E2" s="32"/>
      <c r="F2" s="32"/>
      <c r="G2" s="32"/>
      <c r="H2" s="32"/>
    </row>
    <row r="3" spans="1:13" ht="69.75" customHeight="1">
      <c r="A3" s="2" t="s">
        <v>0</v>
      </c>
      <c r="B3" s="2" t="s">
        <v>1</v>
      </c>
      <c r="C3" s="2" t="s">
        <v>2</v>
      </c>
      <c r="D3" s="2" t="s">
        <v>22</v>
      </c>
      <c r="E3" s="2" t="s">
        <v>25</v>
      </c>
      <c r="F3" s="2" t="s">
        <v>3</v>
      </c>
      <c r="G3" s="2" t="s">
        <v>4</v>
      </c>
      <c r="H3" s="3" t="s">
        <v>27</v>
      </c>
      <c r="I3" s="19"/>
    </row>
    <row r="4" spans="1:13" ht="12.75">
      <c r="A4" s="4"/>
      <c r="B4" s="5" t="s">
        <v>23</v>
      </c>
      <c r="C4" s="6">
        <v>214518000</v>
      </c>
      <c r="D4" s="6">
        <f>99241.18+170800+321.26+36261+20639.17+17382</f>
        <v>344644.61</v>
      </c>
      <c r="E4" s="7">
        <v>66</v>
      </c>
      <c r="F4" s="6">
        <f>417744917.75+6702750</f>
        <v>424447667.75</v>
      </c>
      <c r="G4" s="6">
        <v>347231530</v>
      </c>
      <c r="H4" s="6">
        <f>F4-G4</f>
        <v>77216137.75</v>
      </c>
      <c r="I4" s="19"/>
      <c r="J4" s="18"/>
      <c r="K4" s="18"/>
      <c r="M4" s="18"/>
    </row>
    <row r="5" spans="1:13" s="20" customFormat="1" ht="12.75">
      <c r="A5" s="4"/>
      <c r="B5" s="5" t="s">
        <v>5</v>
      </c>
      <c r="C5" s="6">
        <v>201094791</v>
      </c>
      <c r="D5" s="6">
        <v>4697.16</v>
      </c>
      <c r="E5" s="7">
        <v>41</v>
      </c>
      <c r="F5" s="6">
        <f>252791757.38-2418000+304672.84</f>
        <v>250678430.22</v>
      </c>
      <c r="G5" s="6">
        <v>187323548.72999999</v>
      </c>
      <c r="H5" s="6">
        <f>F5-G5</f>
        <v>63354881.49000001</v>
      </c>
      <c r="I5" s="22"/>
      <c r="J5" s="18"/>
    </row>
    <row r="6" spans="1:13" s="20" customFormat="1" ht="12.75">
      <c r="A6" s="4"/>
      <c r="B6" s="5" t="s">
        <v>6</v>
      </c>
      <c r="C6" s="6">
        <v>21515507.210000001</v>
      </c>
      <c r="D6" s="6"/>
      <c r="E6" s="7">
        <v>19</v>
      </c>
      <c r="F6" s="6">
        <f>25431167.6+600000</f>
        <v>26031167.600000001</v>
      </c>
      <c r="G6" s="6">
        <v>19267851.41</v>
      </c>
      <c r="H6" s="6">
        <f>F6-G6</f>
        <v>6763316.1900000013</v>
      </c>
      <c r="I6" s="23"/>
      <c r="J6" s="18"/>
      <c r="L6" s="21"/>
    </row>
    <row r="7" spans="1:13" ht="28.5" customHeight="1">
      <c r="A7" s="4"/>
      <c r="B7" s="5" t="s">
        <v>24</v>
      </c>
      <c r="C7" s="6">
        <f>25000000</f>
        <v>25000000</v>
      </c>
      <c r="D7" s="6">
        <f>1195681.89+311.86</f>
        <v>1195993.75</v>
      </c>
      <c r="E7" s="7">
        <v>28</v>
      </c>
      <c r="F7" s="6">
        <f>21663277.26</f>
        <v>21663277.260000002</v>
      </c>
      <c r="G7" s="6">
        <v>21466197.260000002</v>
      </c>
      <c r="H7" s="6">
        <f>F7-G7</f>
        <v>197080</v>
      </c>
      <c r="J7" s="18"/>
    </row>
    <row r="8" spans="1:13" s="20" customFormat="1" ht="41.25" customHeight="1">
      <c r="A8" s="4"/>
      <c r="B8" s="5" t="s">
        <v>7</v>
      </c>
      <c r="C8" s="6">
        <v>10500000</v>
      </c>
      <c r="D8" s="6">
        <f>326.6</f>
        <v>326.60000000000002</v>
      </c>
      <c r="E8" s="8">
        <f>(F8+100)/10000</f>
        <v>2646</v>
      </c>
      <c r="F8" s="6">
        <v>26459900</v>
      </c>
      <c r="G8" s="6">
        <v>19493320.940000001</v>
      </c>
      <c r="H8" s="6">
        <f>F8-G8</f>
        <v>6966579.0599999987</v>
      </c>
      <c r="I8" s="21"/>
      <c r="J8" s="18"/>
    </row>
    <row r="9" spans="1:13" ht="12.75">
      <c r="A9" s="9"/>
      <c r="B9" s="5" t="s">
        <v>8</v>
      </c>
      <c r="C9" s="10"/>
      <c r="D9" s="10"/>
      <c r="E9" s="11"/>
      <c r="F9" s="12"/>
      <c r="G9" s="12"/>
      <c r="H9" s="13"/>
      <c r="J9" s="18"/>
      <c r="K9" s="18"/>
    </row>
    <row r="10" spans="1:13" ht="12.75">
      <c r="A10" s="9"/>
      <c r="B10" s="14" t="s">
        <v>9</v>
      </c>
      <c r="C10" s="15">
        <f>C4+C5+C6</f>
        <v>437128298.20999998</v>
      </c>
      <c r="D10" s="15">
        <f>D4+D5+D6</f>
        <v>349341.76999999996</v>
      </c>
      <c r="E10" s="15"/>
      <c r="F10" s="15">
        <f t="shared" ref="F10:H10" si="0">F4+F5+F6</f>
        <v>701157265.57000005</v>
      </c>
      <c r="G10" s="15">
        <f>G4+G5+G6</f>
        <v>553822930.13999999</v>
      </c>
      <c r="H10" s="15">
        <f t="shared" si="0"/>
        <v>147334335.43000001</v>
      </c>
      <c r="J10" s="31"/>
    </row>
    <row r="11" spans="1:13" ht="12.75">
      <c r="A11" s="9"/>
      <c r="B11" s="14" t="s">
        <v>10</v>
      </c>
      <c r="C11" s="16">
        <f>C7+C8</f>
        <v>35500000</v>
      </c>
      <c r="D11" s="16">
        <f>D7+D8</f>
        <v>1196320.3500000001</v>
      </c>
      <c r="E11" s="16"/>
      <c r="F11" s="16">
        <f t="shared" ref="F11:H11" si="1">F7+F8</f>
        <v>48123177.260000005</v>
      </c>
      <c r="G11" s="16">
        <f t="shared" si="1"/>
        <v>40959518.200000003</v>
      </c>
      <c r="H11" s="16">
        <f t="shared" si="1"/>
        <v>7163659.0599999987</v>
      </c>
    </row>
    <row r="12" spans="1:13" ht="12.75">
      <c r="A12" s="4"/>
      <c r="B12" s="27" t="s">
        <v>11</v>
      </c>
      <c r="C12" s="28"/>
      <c r="D12" s="29"/>
      <c r="E12" s="2">
        <f>E4+E5+E6+E7</f>
        <v>154</v>
      </c>
      <c r="F12" s="6"/>
      <c r="G12" s="6"/>
      <c r="H12" s="6"/>
    </row>
    <row r="13" spans="1:13" ht="12.75">
      <c r="A13" s="17">
        <v>1</v>
      </c>
      <c r="B13" s="34" t="s">
        <v>12</v>
      </c>
      <c r="C13" s="35"/>
      <c r="D13" s="36"/>
      <c r="E13" s="7">
        <v>11</v>
      </c>
      <c r="F13" s="8">
        <f>58449923.01-2418000</f>
        <v>56031923.009999998</v>
      </c>
      <c r="G13" s="8">
        <v>42800810.829999998</v>
      </c>
      <c r="H13" s="6">
        <f>F13-G13</f>
        <v>13231112.18</v>
      </c>
    </row>
    <row r="14" spans="1:13" ht="12.75" customHeight="1">
      <c r="A14" s="17">
        <v>2</v>
      </c>
      <c r="B14" s="37" t="s">
        <v>13</v>
      </c>
      <c r="C14" s="38"/>
      <c r="D14" s="39"/>
      <c r="E14" s="7">
        <v>50</v>
      </c>
      <c r="F14" s="8"/>
      <c r="G14" s="8"/>
      <c r="H14" s="6"/>
    </row>
    <row r="15" spans="1:13" ht="12.75">
      <c r="A15" s="17"/>
      <c r="B15" s="24" t="s">
        <v>9</v>
      </c>
      <c r="C15" s="25"/>
      <c r="D15" s="26"/>
      <c r="E15" s="7"/>
      <c r="F15" s="8">
        <v>257703711.44999999</v>
      </c>
      <c r="G15" s="8">
        <v>237077728.13999999</v>
      </c>
      <c r="H15" s="6">
        <f>F15-G15</f>
        <v>20625983.310000002</v>
      </c>
    </row>
    <row r="16" spans="1:13" ht="12.75">
      <c r="A16" s="17"/>
      <c r="B16" s="24" t="s">
        <v>10</v>
      </c>
      <c r="C16" s="25"/>
      <c r="D16" s="26"/>
      <c r="E16" s="7"/>
      <c r="F16" s="8">
        <v>4231882.26</v>
      </c>
      <c r="G16" s="8">
        <v>4231882.26</v>
      </c>
      <c r="H16" s="6">
        <f>F16-G16</f>
        <v>0</v>
      </c>
    </row>
    <row r="17" spans="1:8" ht="12.75" customHeight="1">
      <c r="A17" s="17">
        <v>3</v>
      </c>
      <c r="B17" s="34" t="s">
        <v>14</v>
      </c>
      <c r="C17" s="35"/>
      <c r="D17" s="36"/>
      <c r="E17" s="7">
        <v>9</v>
      </c>
      <c r="F17" s="8">
        <v>62084259.579999998</v>
      </c>
      <c r="G17" s="8">
        <v>36456687.200000003</v>
      </c>
      <c r="H17" s="6">
        <f>F17-G17</f>
        <v>25627572.379999995</v>
      </c>
    </row>
    <row r="18" spans="1:8" ht="12.75">
      <c r="A18" s="17">
        <v>4</v>
      </c>
      <c r="B18" s="34" t="s">
        <v>15</v>
      </c>
      <c r="C18" s="35"/>
      <c r="D18" s="36"/>
      <c r="E18" s="7">
        <v>18</v>
      </c>
      <c r="F18" s="8">
        <v>87782890</v>
      </c>
      <c r="G18" s="8">
        <v>67244328.170000002</v>
      </c>
      <c r="H18" s="6">
        <f>F18-G18</f>
        <v>20538561.829999998</v>
      </c>
    </row>
    <row r="19" spans="1:8" ht="12.75" customHeight="1">
      <c r="A19" s="17">
        <v>5</v>
      </c>
      <c r="B19" s="34" t="s">
        <v>16</v>
      </c>
      <c r="C19" s="35"/>
      <c r="D19" s="36"/>
      <c r="E19" s="7">
        <v>11</v>
      </c>
      <c r="F19" s="8"/>
      <c r="G19" s="8"/>
      <c r="H19" s="6"/>
    </row>
    <row r="20" spans="1:8" ht="12.75">
      <c r="A20" s="17"/>
      <c r="B20" s="24" t="s">
        <v>9</v>
      </c>
      <c r="C20" s="25"/>
      <c r="D20" s="26"/>
      <c r="E20" s="7"/>
      <c r="F20" s="8">
        <f>69420777.57+304672.84</f>
        <v>69725450.409999996</v>
      </c>
      <c r="G20" s="8">
        <v>51079677.43</v>
      </c>
      <c r="H20" s="6">
        <f>F20-G20</f>
        <v>18645772.979999997</v>
      </c>
    </row>
    <row r="21" spans="1:8" ht="12.75">
      <c r="A21" s="17"/>
      <c r="B21" s="24" t="s">
        <v>10</v>
      </c>
      <c r="C21" s="25"/>
      <c r="D21" s="26"/>
      <c r="E21" s="7"/>
      <c r="F21" s="8">
        <v>2008000</v>
      </c>
      <c r="G21" s="8">
        <f>1200000+2479.34+400000+405520.66</f>
        <v>2008000</v>
      </c>
      <c r="H21" s="6">
        <f>F21-G21</f>
        <v>0</v>
      </c>
    </row>
    <row r="22" spans="1:8" ht="12.75">
      <c r="A22" s="17">
        <v>6</v>
      </c>
      <c r="B22" s="34" t="s">
        <v>17</v>
      </c>
      <c r="C22" s="35"/>
      <c r="D22" s="36"/>
      <c r="E22" s="7">
        <v>12</v>
      </c>
      <c r="F22" s="8">
        <v>107761329</v>
      </c>
      <c r="G22" s="8">
        <v>68605621.439999998</v>
      </c>
      <c r="H22" s="6">
        <f>F22-G22</f>
        <v>39155707.560000002</v>
      </c>
    </row>
    <row r="23" spans="1:8" ht="28.5" customHeight="1">
      <c r="A23" s="17">
        <v>7</v>
      </c>
      <c r="B23" s="34" t="s">
        <v>18</v>
      </c>
      <c r="C23" s="35"/>
      <c r="D23" s="36"/>
      <c r="E23" s="7">
        <v>32</v>
      </c>
      <c r="F23" s="8"/>
      <c r="G23" s="8"/>
      <c r="H23" s="6"/>
    </row>
    <row r="24" spans="1:8" ht="12.75">
      <c r="A24" s="17"/>
      <c r="B24" s="24" t="s">
        <v>9</v>
      </c>
      <c r="C24" s="25"/>
      <c r="D24" s="26"/>
      <c r="E24" s="7"/>
      <c r="F24" s="8">
        <f>59287702.12+600000</f>
        <v>59887702.119999997</v>
      </c>
      <c r="G24" s="8">
        <v>50378076.93</v>
      </c>
      <c r="H24" s="6">
        <f>F24-G24</f>
        <v>9509625.1899999976</v>
      </c>
    </row>
    <row r="25" spans="1:8" ht="12.75">
      <c r="A25" s="17"/>
      <c r="B25" s="24" t="s">
        <v>10</v>
      </c>
      <c r="C25" s="25"/>
      <c r="D25" s="26"/>
      <c r="E25" s="7"/>
      <c r="F25" s="8">
        <v>8262640</v>
      </c>
      <c r="G25" s="8">
        <v>8065560</v>
      </c>
      <c r="H25" s="6">
        <f>F25-G25</f>
        <v>197080</v>
      </c>
    </row>
    <row r="26" spans="1:8" ht="12.75" customHeight="1">
      <c r="A26" s="17">
        <v>8</v>
      </c>
      <c r="B26" s="34" t="s">
        <v>19</v>
      </c>
      <c r="C26" s="35"/>
      <c r="D26" s="36"/>
      <c r="E26" s="7">
        <v>3</v>
      </c>
      <c r="F26" s="8">
        <v>3679525</v>
      </c>
      <c r="G26" s="8">
        <f>3135858+300000+243667</f>
        <v>3679525</v>
      </c>
      <c r="H26" s="6">
        <f>F26-G26</f>
        <v>0</v>
      </c>
    </row>
    <row r="27" spans="1:8" ht="12.75">
      <c r="A27" s="17">
        <v>9</v>
      </c>
      <c r="B27" s="34" t="s">
        <v>20</v>
      </c>
      <c r="C27" s="35"/>
      <c r="D27" s="36"/>
      <c r="E27" s="7">
        <v>4</v>
      </c>
      <c r="F27" s="8"/>
      <c r="G27" s="8"/>
      <c r="H27" s="6"/>
    </row>
    <row r="28" spans="1:8" ht="12.75">
      <c r="A28" s="17"/>
      <c r="B28" s="24" t="s">
        <v>9</v>
      </c>
      <c r="C28" s="25"/>
      <c r="D28" s="26"/>
      <c r="E28" s="7"/>
      <c r="F28" s="8">
        <v>180000</v>
      </c>
      <c r="G28" s="8">
        <v>180000</v>
      </c>
      <c r="H28" s="6">
        <f>F28-G28</f>
        <v>0</v>
      </c>
    </row>
    <row r="29" spans="1:8" ht="12.75">
      <c r="A29" s="17"/>
      <c r="B29" s="24" t="s">
        <v>10</v>
      </c>
      <c r="C29" s="25"/>
      <c r="D29" s="26"/>
      <c r="E29" s="7"/>
      <c r="F29" s="8">
        <v>738750</v>
      </c>
      <c r="G29" s="8">
        <f>618376.13+20845+20845+20845+20845+36993.87</f>
        <v>738750</v>
      </c>
      <c r="H29" s="6">
        <f>F29-G29</f>
        <v>0</v>
      </c>
    </row>
    <row r="30" spans="1:8" ht="12.75" customHeight="1">
      <c r="A30" s="17">
        <v>10</v>
      </c>
      <c r="B30" s="34" t="s">
        <v>21</v>
      </c>
      <c r="C30" s="35"/>
      <c r="D30" s="36"/>
      <c r="E30" s="7">
        <v>3</v>
      </c>
      <c r="F30" s="8">
        <v>1692480</v>
      </c>
      <c r="G30" s="8">
        <f>1638636+19800+20850+13194</f>
        <v>1692480</v>
      </c>
      <c r="H30" s="6">
        <f>F30-G30</f>
        <v>0</v>
      </c>
    </row>
    <row r="31" spans="1:8" ht="29.25" customHeight="1">
      <c r="A31" s="17">
        <v>11</v>
      </c>
      <c r="B31" s="34" t="s">
        <v>26</v>
      </c>
      <c r="C31" s="35"/>
      <c r="D31" s="36"/>
      <c r="E31" s="7">
        <v>1</v>
      </c>
      <c r="F31" s="8">
        <v>1050000</v>
      </c>
      <c r="G31" s="8">
        <f>875000.7+29166.69+29166.69+29166.69+29166.69+58332.54</f>
        <v>1049999.9999999998</v>
      </c>
      <c r="H31" s="6">
        <f>F31-G31</f>
        <v>0</v>
      </c>
    </row>
    <row r="33" spans="1:8" ht="12.75">
      <c r="A33" s="30"/>
    </row>
    <row r="34" spans="1:8" ht="12.75">
      <c r="A34" s="33"/>
      <c r="B34" s="33"/>
      <c r="C34" s="33"/>
      <c r="D34" s="33"/>
      <c r="E34" s="33"/>
      <c r="F34" s="33"/>
      <c r="G34" s="33"/>
      <c r="H34" s="33"/>
    </row>
    <row r="36" spans="1:8">
      <c r="G36" s="18"/>
    </row>
    <row r="39" spans="1:8">
      <c r="F39" s="18"/>
      <c r="G39" s="18"/>
      <c r="H39" s="18"/>
    </row>
    <row r="40" spans="1:8">
      <c r="F40" s="18"/>
      <c r="G40" s="18"/>
      <c r="H40" s="18"/>
    </row>
    <row r="42" spans="1:8">
      <c r="F42" s="18"/>
      <c r="G42" s="18"/>
      <c r="H42" s="18"/>
    </row>
    <row r="43" spans="1:8">
      <c r="F43" s="18"/>
      <c r="G43" s="18"/>
      <c r="H43" s="18"/>
    </row>
    <row r="44" spans="1:8">
      <c r="F44" s="18"/>
      <c r="G44" s="18"/>
      <c r="H44" s="18"/>
    </row>
    <row r="45" spans="1:8">
      <c r="F45" s="18"/>
      <c r="G45" s="18"/>
      <c r="H45" s="18"/>
    </row>
    <row r="50" spans="7:7">
      <c r="G50" s="18"/>
    </row>
  </sheetData>
  <mergeCells count="13">
    <mergeCell ref="A1:H2"/>
    <mergeCell ref="A34:H34"/>
    <mergeCell ref="B19:D19"/>
    <mergeCell ref="B13:D13"/>
    <mergeCell ref="B14:D14"/>
    <mergeCell ref="B17:D17"/>
    <mergeCell ref="B18:D18"/>
    <mergeCell ref="B22:D22"/>
    <mergeCell ref="B23:D23"/>
    <mergeCell ref="B26:D26"/>
    <mergeCell ref="B27:D27"/>
    <mergeCell ref="B30:D30"/>
    <mergeCell ref="B31:D31"/>
  </mergeCells>
  <pageMargins left="0.70866141732283472" right="0.51181102362204722" top="0.23622047244094491" bottom="0.19685039370078741" header="0.23622047244094491" footer="0.23622047244094491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общая на 31.12.2015</vt:lpstr>
      <vt:lpstr>'общая на 31.12.2015'!Область_печати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fgr13</dc:creator>
  <cp:lastModifiedBy>Гагун Людмила</cp:lastModifiedBy>
  <cp:lastPrinted>2016-01-14T12:20:32Z</cp:lastPrinted>
  <dcterms:created xsi:type="dcterms:W3CDTF">2014-06-10T07:42:47Z</dcterms:created>
  <dcterms:modified xsi:type="dcterms:W3CDTF">2018-05-21T07:51:11Z</dcterms:modified>
</cp:coreProperties>
</file>