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рабочий комп 2\ФГР\Отчеты\2020\4 квартал\"/>
    </mc:Choice>
  </mc:AlternateContent>
  <bookViews>
    <workbookView xWindow="0" yWindow="0" windowWidth="11400" windowHeight="5895" tabRatio="0"/>
  </bookViews>
  <sheets>
    <sheet name="TDSheet" sheetId="1" r:id="rId1"/>
  </sheets>
  <definedNames>
    <definedName name="_xlnm.Print_Titles" localSheetId="0">TDSheet!$5:$6</definedName>
  </definedNames>
  <calcPr calcId="152511" refMode="R1C1"/>
</workbook>
</file>

<file path=xl/calcChain.xml><?xml version="1.0" encoding="utf-8"?>
<calcChain xmlns="http://schemas.openxmlformats.org/spreadsheetml/2006/main">
  <c r="C120" i="1" l="1"/>
  <c r="D120" i="1"/>
  <c r="E120" i="1"/>
  <c r="F120" i="1"/>
  <c r="G120" i="1"/>
  <c r="H120" i="1"/>
  <c r="I120" i="1"/>
  <c r="J120" i="1"/>
  <c r="K120" i="1"/>
  <c r="L120" i="1"/>
  <c r="M120" i="1"/>
  <c r="B120" i="1"/>
  <c r="B109" i="1" l="1"/>
  <c r="C7" i="1"/>
  <c r="E109" i="1"/>
  <c r="H109" i="1"/>
  <c r="I7" i="1"/>
  <c r="K109" i="1"/>
  <c r="H110" i="1"/>
  <c r="E110" i="1"/>
  <c r="B110" i="1"/>
  <c r="H113" i="1"/>
  <c r="H112" i="1"/>
  <c r="B7" i="1"/>
  <c r="D7" i="1"/>
  <c r="F7" i="1"/>
  <c r="G7" i="1"/>
  <c r="J7" i="1"/>
  <c r="L7" i="1"/>
  <c r="M7" i="1"/>
  <c r="G74" i="1" l="1"/>
  <c r="I74" i="1"/>
  <c r="L74" i="1"/>
  <c r="M74" i="1"/>
  <c r="C74" i="1"/>
  <c r="D62" i="1"/>
  <c r="G62" i="1"/>
  <c r="I62" i="1"/>
  <c r="J62" i="1"/>
  <c r="L62" i="1"/>
  <c r="M62" i="1"/>
  <c r="C62" i="1"/>
  <c r="D52" i="1"/>
  <c r="F52" i="1"/>
  <c r="I52" i="1"/>
  <c r="J52" i="1"/>
  <c r="L52" i="1"/>
  <c r="M52" i="1"/>
  <c r="C52" i="1"/>
  <c r="G22" i="1"/>
  <c r="I22" i="1"/>
  <c r="J22" i="1"/>
  <c r="L22" i="1"/>
  <c r="M22" i="1"/>
  <c r="C22" i="1"/>
  <c r="C19" i="1"/>
  <c r="G14" i="1"/>
  <c r="I14" i="1"/>
  <c r="J14" i="1"/>
  <c r="L14" i="1"/>
  <c r="M14" i="1"/>
  <c r="C14" i="1"/>
  <c r="I19" i="1"/>
  <c r="L19" i="1"/>
  <c r="G9" i="1"/>
  <c r="I9" i="1"/>
  <c r="J9" i="1"/>
  <c r="L9" i="1"/>
  <c r="M9" i="1"/>
  <c r="C9" i="1"/>
  <c r="K116" i="1"/>
  <c r="K115" i="1"/>
  <c r="K114" i="1"/>
  <c r="K113" i="1"/>
  <c r="K112" i="1"/>
  <c r="K111" i="1"/>
  <c r="K110" i="1"/>
  <c r="H7" i="1"/>
  <c r="K7" i="1" l="1"/>
  <c r="E7" i="1"/>
</calcChain>
</file>

<file path=xl/sharedStrings.xml><?xml version="1.0" encoding="utf-8"?>
<sst xmlns="http://schemas.openxmlformats.org/spreadsheetml/2006/main" count="135" uniqueCount="112">
  <si>
    <t>Информация о кредитовании хозяйствующих субъектов</t>
  </si>
  <si>
    <t>Задолженность на начало</t>
  </si>
  <si>
    <t>Выдано</t>
  </si>
  <si>
    <t>Погашено</t>
  </si>
  <si>
    <t>Задолженность на конец</t>
  </si>
  <si>
    <t>Евро</t>
  </si>
  <si>
    <t>Безвозмездная финансовая помощь РФ</t>
  </si>
  <si>
    <t>Животноводство</t>
  </si>
  <si>
    <t>КФХ Годя Г.Н.</t>
  </si>
  <si>
    <t>КФХ Сероветник В.Н.</t>
  </si>
  <si>
    <t>ООО "ТПФ "Интерцентр Люкс"</t>
  </si>
  <si>
    <t>Мелиорация</t>
  </si>
  <si>
    <t>КФХ Гуска С.И.</t>
  </si>
  <si>
    <t>ООО "Рист"</t>
  </si>
  <si>
    <t>Овощеводство и растениеводство</t>
  </si>
  <si>
    <t>КФХ Жалба А.Г.</t>
  </si>
  <si>
    <t>КФХ Жосан</t>
  </si>
  <si>
    <t>КФХ Зинган В.В.</t>
  </si>
  <si>
    <t>КФХ Шаларь В.Г.</t>
  </si>
  <si>
    <t>ООО "Агро-Ралком"</t>
  </si>
  <si>
    <t>ООО "Агроресурс"</t>
  </si>
  <si>
    <t>ООО "АгроРостИнвест"</t>
  </si>
  <si>
    <t>ООО "Зеленый Сад"</t>
  </si>
  <si>
    <t>ООО "ПалРом"</t>
  </si>
  <si>
    <t>ООО "Петролюкс"</t>
  </si>
  <si>
    <t>ООО "Племжив агроэлит"</t>
  </si>
  <si>
    <t>ООО "Союзагро"</t>
  </si>
  <si>
    <t>ООО "ТехАгроПолюс"</t>
  </si>
  <si>
    <t>Переработка сельхоз. продукции</t>
  </si>
  <si>
    <t>ООО "Агро-Догор"</t>
  </si>
  <si>
    <t>ООО "Григориопольский комбинат хлебопродуктов"</t>
  </si>
  <si>
    <t>ООО "Лендер Агроприм"</t>
  </si>
  <si>
    <t>ООО "Рилла"</t>
  </si>
  <si>
    <t>Раскорчевка</t>
  </si>
  <si>
    <t>ЗАО "Букет Молдавии"</t>
  </si>
  <si>
    <t>ООО "Живой сад"</t>
  </si>
  <si>
    <t>ООО "Картофель от хозяина"</t>
  </si>
  <si>
    <t>ООО "Пульсар-Агро"</t>
  </si>
  <si>
    <t>ООО "Стройполив"</t>
  </si>
  <si>
    <t>ООО "Топал"</t>
  </si>
  <si>
    <t>Выплата заработной платы в период ЧП</t>
  </si>
  <si>
    <t>ООО "БИОфрост"</t>
  </si>
  <si>
    <t>ООО "Картрэйд"</t>
  </si>
  <si>
    <t>ООО "Одема Сервис"</t>
  </si>
  <si>
    <t>ООО "Око"</t>
  </si>
  <si>
    <t>ООО "ПСН"</t>
  </si>
  <si>
    <t>Международные пассажирские перевозки</t>
  </si>
  <si>
    <t>ООО "Король"</t>
  </si>
  <si>
    <t>Общественное питание</t>
  </si>
  <si>
    <t>ООО "Мегатрансавто"</t>
  </si>
  <si>
    <t>КФХ Кошкодан В.З.</t>
  </si>
  <si>
    <t>Производство и переработка продовольственных, промышленных товаров, товаров народного потребления</t>
  </si>
  <si>
    <t>ИП Николаев А.Н.</t>
  </si>
  <si>
    <t>КФХ Гулпарь А.К.</t>
  </si>
  <si>
    <t>КФХ Хачатрян В.В.</t>
  </si>
  <si>
    <t>ООО "Терра Ностра"</t>
  </si>
  <si>
    <t>ООО "РеБро" (ООО "Строй Консалтинг Групп")</t>
  </si>
  <si>
    <t>КФХ Баксан М.И.</t>
  </si>
  <si>
    <t>ООО "Семькор"</t>
  </si>
  <si>
    <t>СООО "Лео-МЛС"</t>
  </si>
  <si>
    <t>Производство изделий народных художественных промыслов и ремесленных изделий</t>
  </si>
  <si>
    <t>ООО "ТехДизайн"</t>
  </si>
  <si>
    <t>ООО "Фиальт-Агро"</t>
  </si>
  <si>
    <t>Закладка многолетних насаждений</t>
  </si>
  <si>
    <t>ООО "Агро Компакт"</t>
  </si>
  <si>
    <t>ООО "Агрикол ППК"</t>
  </si>
  <si>
    <t>ООО "Агролиния"</t>
  </si>
  <si>
    <t>ООО "Агросем"</t>
  </si>
  <si>
    <t>ООО "Агрохолдинг"</t>
  </si>
  <si>
    <t>ООО "Бивани"</t>
  </si>
  <si>
    <t>ООО "Нер Агро"</t>
  </si>
  <si>
    <t>ООО "Полюс-Агро"</t>
  </si>
  <si>
    <t>ООО "Сады Приднестровья"</t>
  </si>
  <si>
    <t>ООО "Уотерхауз"</t>
  </si>
  <si>
    <t>ООО "Фикс"</t>
  </si>
  <si>
    <t>ООО "Динисалл"</t>
  </si>
  <si>
    <t>ООО "Фирма Компромтур"</t>
  </si>
  <si>
    <t>ООО "Хайлань"</t>
  </si>
  <si>
    <t>ОАО "Завод консервов детского питания"</t>
  </si>
  <si>
    <t>ООО "Холпарк"</t>
  </si>
  <si>
    <t>ДООО "ПолиМир"</t>
  </si>
  <si>
    <t>ООО "ВодоРесурс"</t>
  </si>
  <si>
    <t>ООО "Лювена"</t>
  </si>
  <si>
    <t>Государственная программа поддержки и развития малого предпринимательства</t>
  </si>
  <si>
    <t>ООО "Аватар"</t>
  </si>
  <si>
    <t>Приложение № 1</t>
  </si>
  <si>
    <t xml:space="preserve">за счет средств финансового резерва Фонда государственного резерва ПМР </t>
  </si>
  <si>
    <t>Наименование</t>
  </si>
  <si>
    <t xml:space="preserve">руб.ПМР </t>
  </si>
  <si>
    <t>росс. руб.</t>
  </si>
  <si>
    <t xml:space="preserve">руб. ПМР </t>
  </si>
  <si>
    <t>за 01.01.2020 - 31.12.2020 гг.</t>
  </si>
  <si>
    <t>Субъекты агропромышленного комплекса  с полным залоговым обеспечением</t>
  </si>
  <si>
    <t>ООО "ЕвроРостАгро"</t>
  </si>
  <si>
    <t>Субъекты малого предпринимательства с полным залоговым обеспечением</t>
  </si>
  <si>
    <t xml:space="preserve">Субъекты малого предпринимательства с поручительством ФГР ПМР </t>
  </si>
  <si>
    <t xml:space="preserve">Граждане ПМР </t>
  </si>
  <si>
    <t>Развитие личного подсобного хозяйства</t>
  </si>
  <si>
    <t>г. Тирасполь</t>
  </si>
  <si>
    <t>г. Бендеры</t>
  </si>
  <si>
    <t>Слободзейский район</t>
  </si>
  <si>
    <t>Григориопольский район</t>
  </si>
  <si>
    <t>Дубоссарский район</t>
  </si>
  <si>
    <t>Рыбницкий район</t>
  </si>
  <si>
    <t>Каменский район</t>
  </si>
  <si>
    <t xml:space="preserve">Внутренний туризм </t>
  </si>
  <si>
    <t>ООО "С/х фирма "Экспедиция-Агро"</t>
  </si>
  <si>
    <t>КФХ Кураков Л.И.</t>
  </si>
  <si>
    <t>ООО "С/х фирма Садовник"</t>
  </si>
  <si>
    <t>Хранение и переработка сельхоз. продукции</t>
  </si>
  <si>
    <t>ИТОГО</t>
  </si>
  <si>
    <t>ООО "Атлантика"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</si>
</sst>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4" x14ac:knownFonts="1">
    <font>
      <sz val="8"/>
      <name val="Arial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Fill="1" applyAlignment="1">
      <alignment horizontal="left"/>
    </xf>
    <xf numFmtId="164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vertical="top"/>
    </xf>
    <xf numFmtId="0" fontId="2" fillId="0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0" xfId="0" applyFont="1" applyFill="1"/>
    <xf numFmtId="0" fontId="1" fillId="0" borderId="0" xfId="0" applyFont="1" applyFill="1"/>
    <xf numFmtId="0" fontId="3" fillId="0" borderId="5" xfId="0" applyFont="1" applyFill="1" applyBorder="1" applyAlignment="1">
      <alignment horizontal="left" vertical="center" wrapText="1"/>
    </xf>
    <xf numFmtId="3" fontId="1" fillId="0" borderId="5" xfId="0" applyNumberFormat="1" applyFont="1" applyFill="1" applyBorder="1" applyAlignment="1">
      <alignment horizontal="left" vertical="center"/>
    </xf>
    <xf numFmtId="3" fontId="1" fillId="0" borderId="5" xfId="0" applyNumberFormat="1" applyFont="1" applyFill="1" applyBorder="1" applyAlignment="1">
      <alignment vertical="center"/>
    </xf>
    <xf numFmtId="3" fontId="3" fillId="0" borderId="5" xfId="0" applyNumberFormat="1" applyFont="1" applyFill="1" applyBorder="1" applyAlignment="1">
      <alignment horizontal="righ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left" vertical="center" indent="2"/>
    </xf>
    <xf numFmtId="3" fontId="1" fillId="0" borderId="5" xfId="0" applyNumberFormat="1" applyFont="1" applyFill="1" applyBorder="1" applyAlignment="1">
      <alignment horizontal="right" vertical="center"/>
    </xf>
    <xf numFmtId="164" fontId="1" fillId="0" borderId="5" xfId="0" applyNumberFormat="1" applyFont="1" applyFill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right" vertical="top"/>
    </xf>
    <xf numFmtId="3" fontId="1" fillId="0" borderId="1" xfId="0" applyNumberFormat="1" applyFont="1" applyBorder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right" vertical="top"/>
    </xf>
    <xf numFmtId="0" fontId="2" fillId="2" borderId="1" xfId="0" applyFont="1" applyFill="1" applyBorder="1" applyAlignment="1">
      <alignment horizontal="right" vertical="top"/>
    </xf>
    <xf numFmtId="0" fontId="3" fillId="0" borderId="1" xfId="0" applyFont="1" applyBorder="1" applyAlignment="1">
      <alignment horizontal="right" vertical="top"/>
    </xf>
    <xf numFmtId="3" fontId="3" fillId="0" borderId="1" xfId="0" applyNumberFormat="1" applyFont="1" applyBorder="1" applyAlignment="1">
      <alignment horizontal="right" vertical="top"/>
    </xf>
    <xf numFmtId="0" fontId="3" fillId="0" borderId="0" xfId="0" applyFont="1"/>
    <xf numFmtId="0" fontId="2" fillId="2" borderId="1" xfId="0" applyFont="1" applyFill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 indent="2"/>
    </xf>
    <xf numFmtId="4" fontId="1" fillId="0" borderId="0" xfId="0" applyNumberFormat="1" applyFont="1" applyAlignment="1">
      <alignment horizontal="left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126"/>
  <sheetViews>
    <sheetView tabSelected="1" view="pageBreakPreview" topLeftCell="A94" zoomScale="85" zoomScaleNormal="70" zoomScaleSheetLayoutView="85" workbookViewId="0">
      <selection activeCell="B120" sqref="B120:M120"/>
    </sheetView>
  </sheetViews>
  <sheetFormatPr defaultColWidth="10.1640625" defaultRowHeight="11.45" customHeight="1" outlineLevelRow="3" x14ac:dyDescent="0.25"/>
  <cols>
    <col min="1" max="1" width="61.33203125" style="18" customWidth="1"/>
    <col min="2" max="2" width="16.5" style="18" customWidth="1"/>
    <col min="3" max="3" width="18.83203125" style="18" customWidth="1"/>
    <col min="4" max="4" width="13.33203125" style="18" customWidth="1"/>
    <col min="5" max="5" width="15.1640625" style="18" customWidth="1"/>
    <col min="6" max="6" width="16.33203125" style="18" customWidth="1"/>
    <col min="7" max="7" width="15.33203125" style="18" customWidth="1"/>
    <col min="8" max="8" width="15" style="18" customWidth="1"/>
    <col min="9" max="9" width="17.5" style="18" customWidth="1"/>
    <col min="10" max="10" width="12.1640625" style="18" customWidth="1"/>
    <col min="11" max="11" width="14.6640625" style="18" customWidth="1"/>
    <col min="12" max="12" width="18.83203125" style="18" customWidth="1"/>
    <col min="13" max="13" width="15.33203125" style="18" customWidth="1"/>
    <col min="14" max="16384" width="10.1640625" style="19"/>
  </cols>
  <sheetData>
    <row r="1" spans="1:13" s="18" customFormat="1" ht="17.100000000000001" customHeight="1" x14ac:dyDescent="0.25">
      <c r="A1" s="1"/>
      <c r="B1" s="1"/>
      <c r="C1" s="2"/>
      <c r="D1" s="2"/>
      <c r="E1" s="1"/>
      <c r="F1" s="3"/>
      <c r="G1" s="3"/>
      <c r="H1" s="3"/>
      <c r="I1" s="3"/>
      <c r="J1" s="3"/>
      <c r="K1" s="46" t="s">
        <v>85</v>
      </c>
      <c r="L1" s="46"/>
      <c r="M1" s="46"/>
    </row>
    <row r="2" spans="1:13" s="23" customFormat="1" ht="17.100000000000001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22"/>
    </row>
    <row r="3" spans="1:13" s="23" customFormat="1" ht="17.100000000000001" customHeight="1" x14ac:dyDescent="0.25">
      <c r="A3" s="47" t="s">
        <v>86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22"/>
    </row>
    <row r="4" spans="1:13" s="23" customFormat="1" ht="17.100000000000001" customHeight="1" x14ac:dyDescent="0.25">
      <c r="A4" s="48" t="s">
        <v>91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22"/>
    </row>
    <row r="5" spans="1:13" s="23" customFormat="1" ht="33" customHeight="1" x14ac:dyDescent="0.25">
      <c r="A5" s="45" t="s">
        <v>87</v>
      </c>
      <c r="B5" s="49" t="s">
        <v>1</v>
      </c>
      <c r="C5" s="49"/>
      <c r="D5" s="49"/>
      <c r="E5" s="49" t="s">
        <v>2</v>
      </c>
      <c r="F5" s="49"/>
      <c r="G5" s="49"/>
      <c r="H5" s="49" t="s">
        <v>3</v>
      </c>
      <c r="I5" s="49"/>
      <c r="J5" s="49"/>
      <c r="K5" s="49" t="s">
        <v>4</v>
      </c>
      <c r="L5" s="49"/>
      <c r="M5" s="49"/>
    </row>
    <row r="6" spans="1:13" s="24" customFormat="1" ht="39" customHeight="1" x14ac:dyDescent="0.25">
      <c r="A6" s="45"/>
      <c r="B6" s="4" t="s">
        <v>88</v>
      </c>
      <c r="C6" s="4" t="s">
        <v>89</v>
      </c>
      <c r="D6" s="4" t="s">
        <v>5</v>
      </c>
      <c r="E6" s="4" t="s">
        <v>90</v>
      </c>
      <c r="F6" s="4" t="s">
        <v>89</v>
      </c>
      <c r="G6" s="4" t="s">
        <v>5</v>
      </c>
      <c r="H6" s="4" t="s">
        <v>90</v>
      </c>
      <c r="I6" s="4" t="s">
        <v>89</v>
      </c>
      <c r="J6" s="4" t="s">
        <v>5</v>
      </c>
      <c r="K6" s="4" t="s">
        <v>90</v>
      </c>
      <c r="L6" s="4" t="s">
        <v>89</v>
      </c>
      <c r="M6" s="4" t="s">
        <v>5</v>
      </c>
    </row>
    <row r="7" spans="1:13" s="7" customFormat="1" ht="27.75" customHeight="1" x14ac:dyDescent="0.25">
      <c r="A7" s="5" t="s">
        <v>6</v>
      </c>
      <c r="B7" s="6">
        <f t="shared" ref="B7:L7" si="0">B9+B14+B19+B22+B52+B62+B74+B79+B85+B87+B89+B91+B94+B98+B100+B104+B106+B109</f>
        <v>3786055.2</v>
      </c>
      <c r="C7" s="6">
        <f t="shared" si="0"/>
        <v>355136151.5200001</v>
      </c>
      <c r="D7" s="6">
        <f t="shared" si="0"/>
        <v>533610.17999999993</v>
      </c>
      <c r="E7" s="6">
        <f t="shared" si="0"/>
        <v>4057000</v>
      </c>
      <c r="F7" s="6">
        <f t="shared" si="0"/>
        <v>3008757.57</v>
      </c>
      <c r="G7" s="6">
        <f t="shared" si="0"/>
        <v>1305475.6300000001</v>
      </c>
      <c r="H7" s="6">
        <f t="shared" si="0"/>
        <v>4010732.1300000004</v>
      </c>
      <c r="I7" s="6">
        <f t="shared" si="0"/>
        <v>93338671.469999999</v>
      </c>
      <c r="J7" s="6">
        <f t="shared" si="0"/>
        <v>121148.2</v>
      </c>
      <c r="K7" s="6">
        <f t="shared" si="0"/>
        <v>3832323.0700000008</v>
      </c>
      <c r="L7" s="6">
        <f t="shared" si="0"/>
        <v>264806237.62000003</v>
      </c>
      <c r="M7" s="6">
        <f>M9+M14+M19+M22+M52+M62+M74+M79+M85+M87+M89+M91+M94+M98+M100+M104+M106+M109</f>
        <v>1717937.6100000003</v>
      </c>
    </row>
    <row r="8" spans="1:13" s="25" customFormat="1" ht="27" customHeight="1" x14ac:dyDescent="0.25">
      <c r="A8" s="39" t="s">
        <v>92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</row>
    <row r="9" spans="1:13" s="34" customFormat="1" ht="15.75" outlineLevel="2" x14ac:dyDescent="0.25">
      <c r="A9" s="36" t="s">
        <v>7</v>
      </c>
      <c r="B9" s="33"/>
      <c r="C9" s="33">
        <f>C10+C11+C12+C13</f>
        <v>56019088.950000003</v>
      </c>
      <c r="D9" s="33"/>
      <c r="E9" s="33"/>
      <c r="F9" s="33"/>
      <c r="G9" s="33">
        <f t="shared" ref="G9:M9" si="1">G10+G11+G12+G13</f>
        <v>34560</v>
      </c>
      <c r="H9" s="33"/>
      <c r="I9" s="33">
        <f t="shared" si="1"/>
        <v>9640936</v>
      </c>
      <c r="J9" s="33">
        <f t="shared" si="1"/>
        <v>22080</v>
      </c>
      <c r="K9" s="33"/>
      <c r="L9" s="33">
        <f t="shared" si="1"/>
        <v>46378152.950000003</v>
      </c>
      <c r="M9" s="33">
        <f t="shared" si="1"/>
        <v>12480</v>
      </c>
    </row>
    <row r="10" spans="1:13" ht="15.75" outlineLevel="3" x14ac:dyDescent="0.25">
      <c r="A10" s="37" t="s">
        <v>8</v>
      </c>
      <c r="B10" s="21"/>
      <c r="C10" s="21"/>
      <c r="D10" s="21"/>
      <c r="E10" s="21"/>
      <c r="F10" s="21"/>
      <c r="G10" s="21">
        <v>17280</v>
      </c>
      <c r="H10" s="21"/>
      <c r="I10" s="21"/>
      <c r="J10" s="21">
        <v>17280</v>
      </c>
      <c r="K10" s="21"/>
      <c r="L10" s="21"/>
      <c r="M10" s="21"/>
    </row>
    <row r="11" spans="1:13" ht="15.75" outlineLevel="3" x14ac:dyDescent="0.25">
      <c r="A11" s="37" t="s">
        <v>9</v>
      </c>
      <c r="B11" s="21"/>
      <c r="C11" s="21"/>
      <c r="D11" s="21"/>
      <c r="E11" s="21"/>
      <c r="F11" s="21"/>
      <c r="G11" s="21">
        <v>17280</v>
      </c>
      <c r="H11" s="21"/>
      <c r="I11" s="21"/>
      <c r="J11" s="21">
        <v>4800</v>
      </c>
      <c r="K11" s="21"/>
      <c r="L11" s="21"/>
      <c r="M11" s="21">
        <v>12480</v>
      </c>
    </row>
    <row r="12" spans="1:13" ht="15.75" outlineLevel="3" x14ac:dyDescent="0.25">
      <c r="A12" s="37" t="s">
        <v>10</v>
      </c>
      <c r="B12" s="21"/>
      <c r="C12" s="21">
        <v>26120351.170000002</v>
      </c>
      <c r="D12" s="21"/>
      <c r="E12" s="21"/>
      <c r="F12" s="21"/>
      <c r="G12" s="21"/>
      <c r="H12" s="21"/>
      <c r="I12" s="21">
        <v>2691936</v>
      </c>
      <c r="J12" s="21"/>
      <c r="K12" s="21"/>
      <c r="L12" s="21">
        <v>23428415.169999998</v>
      </c>
      <c r="M12" s="21"/>
    </row>
    <row r="13" spans="1:13" ht="15.75" outlineLevel="3" x14ac:dyDescent="0.25">
      <c r="A13" s="37" t="s">
        <v>62</v>
      </c>
      <c r="B13" s="21"/>
      <c r="C13" s="21">
        <v>29898737.780000001</v>
      </c>
      <c r="D13" s="21"/>
      <c r="E13" s="21"/>
      <c r="F13" s="21"/>
      <c r="G13" s="21"/>
      <c r="H13" s="21"/>
      <c r="I13" s="21">
        <v>6949000</v>
      </c>
      <c r="J13" s="21"/>
      <c r="K13" s="21"/>
      <c r="L13" s="21">
        <v>22949737.780000001</v>
      </c>
      <c r="M13" s="21"/>
    </row>
    <row r="14" spans="1:13" s="34" customFormat="1" ht="15.75" outlineLevel="2" x14ac:dyDescent="0.25">
      <c r="A14" s="36" t="s">
        <v>11</v>
      </c>
      <c r="B14" s="33"/>
      <c r="C14" s="33">
        <f>C15+C16+C17+C18</f>
        <v>6509469.9299999997</v>
      </c>
      <c r="D14" s="33"/>
      <c r="E14" s="33"/>
      <c r="F14" s="33"/>
      <c r="G14" s="33">
        <f t="shared" ref="G14:M14" si="2">G15+G16+G17+G18</f>
        <v>256198</v>
      </c>
      <c r="H14" s="33"/>
      <c r="I14" s="33">
        <f t="shared" si="2"/>
        <v>3710279.32</v>
      </c>
      <c r="J14" s="33">
        <f t="shared" si="2"/>
        <v>1520</v>
      </c>
      <c r="K14" s="33"/>
      <c r="L14" s="33">
        <f t="shared" si="2"/>
        <v>2799190.61</v>
      </c>
      <c r="M14" s="33">
        <f t="shared" si="2"/>
        <v>254678</v>
      </c>
    </row>
    <row r="15" spans="1:13" ht="15.75" outlineLevel="3" x14ac:dyDescent="0.25">
      <c r="A15" s="37" t="s">
        <v>12</v>
      </c>
      <c r="B15" s="21"/>
      <c r="C15" s="21"/>
      <c r="D15" s="21"/>
      <c r="E15" s="21"/>
      <c r="F15" s="21"/>
      <c r="G15" s="21">
        <v>15094</v>
      </c>
      <c r="H15" s="21"/>
      <c r="I15" s="21"/>
      <c r="J15" s="21">
        <v>1520</v>
      </c>
      <c r="K15" s="21"/>
      <c r="L15" s="21"/>
      <c r="M15" s="21">
        <v>13574</v>
      </c>
    </row>
    <row r="16" spans="1:13" ht="15.75" outlineLevel="3" x14ac:dyDescent="0.25">
      <c r="A16" s="37" t="s">
        <v>13</v>
      </c>
      <c r="B16" s="21"/>
      <c r="C16" s="21"/>
      <c r="D16" s="21"/>
      <c r="E16" s="21"/>
      <c r="F16" s="21"/>
      <c r="G16" s="21">
        <v>3840</v>
      </c>
      <c r="H16" s="21"/>
      <c r="I16" s="21"/>
      <c r="J16" s="21"/>
      <c r="K16" s="21"/>
      <c r="L16" s="21"/>
      <c r="M16" s="21">
        <v>3840</v>
      </c>
    </row>
    <row r="17" spans="1:13" ht="15.75" outlineLevel="3" x14ac:dyDescent="0.25">
      <c r="A17" s="37" t="s">
        <v>106</v>
      </c>
      <c r="B17" s="21"/>
      <c r="C17" s="21"/>
      <c r="D17" s="21"/>
      <c r="E17" s="21"/>
      <c r="F17" s="21"/>
      <c r="G17" s="21">
        <v>237264</v>
      </c>
      <c r="H17" s="21"/>
      <c r="I17" s="21"/>
      <c r="J17" s="21"/>
      <c r="K17" s="21"/>
      <c r="L17" s="21"/>
      <c r="M17" s="21">
        <v>237264</v>
      </c>
    </row>
    <row r="18" spans="1:13" ht="15.75" outlineLevel="3" x14ac:dyDescent="0.25">
      <c r="A18" s="37" t="s">
        <v>106</v>
      </c>
      <c r="B18" s="21"/>
      <c r="C18" s="21">
        <v>6509469.9299999997</v>
      </c>
      <c r="D18" s="21"/>
      <c r="E18" s="21"/>
      <c r="F18" s="21"/>
      <c r="G18" s="21"/>
      <c r="H18" s="21"/>
      <c r="I18" s="21">
        <v>3710279.32</v>
      </c>
      <c r="J18" s="21"/>
      <c r="K18" s="21"/>
      <c r="L18" s="21">
        <v>2799190.61</v>
      </c>
      <c r="M18" s="21"/>
    </row>
    <row r="19" spans="1:13" s="34" customFormat="1" ht="15.75" outlineLevel="2" x14ac:dyDescent="0.25">
      <c r="A19" s="36" t="s">
        <v>63</v>
      </c>
      <c r="B19" s="33"/>
      <c r="C19" s="33">
        <f>C20+C21</f>
        <v>18585694.579999998</v>
      </c>
      <c r="D19" s="33"/>
      <c r="E19" s="33"/>
      <c r="F19" s="33"/>
      <c r="G19" s="33"/>
      <c r="H19" s="33"/>
      <c r="I19" s="33">
        <f t="shared" ref="I19:L19" si="3">I20+I21</f>
        <v>6277776</v>
      </c>
      <c r="J19" s="33"/>
      <c r="K19" s="33"/>
      <c r="L19" s="33">
        <f t="shared" si="3"/>
        <v>12307918.58</v>
      </c>
      <c r="M19" s="33"/>
    </row>
    <row r="20" spans="1:13" ht="15.75" outlineLevel="3" x14ac:dyDescent="0.25">
      <c r="A20" s="37" t="s">
        <v>64</v>
      </c>
      <c r="B20" s="21"/>
      <c r="C20" s="21">
        <v>13333340</v>
      </c>
      <c r="D20" s="21"/>
      <c r="E20" s="21"/>
      <c r="F20" s="21"/>
      <c r="G20" s="21"/>
      <c r="H20" s="21"/>
      <c r="I20" s="21">
        <v>1777776</v>
      </c>
      <c r="J20" s="21"/>
      <c r="K20" s="21"/>
      <c r="L20" s="21">
        <v>11555564</v>
      </c>
      <c r="M20" s="21"/>
    </row>
    <row r="21" spans="1:13" ht="15.75" outlineLevel="3" x14ac:dyDescent="0.25">
      <c r="A21" s="37" t="s">
        <v>93</v>
      </c>
      <c r="B21" s="21"/>
      <c r="C21" s="21">
        <v>5252354.58</v>
      </c>
      <c r="D21" s="21"/>
      <c r="E21" s="21"/>
      <c r="F21" s="21"/>
      <c r="G21" s="21"/>
      <c r="H21" s="21"/>
      <c r="I21" s="21">
        <v>4500000</v>
      </c>
      <c r="J21" s="21"/>
      <c r="K21" s="21"/>
      <c r="L21" s="21">
        <v>752354.58</v>
      </c>
      <c r="M21" s="21"/>
    </row>
    <row r="22" spans="1:13" s="34" customFormat="1" ht="15.75" outlineLevel="2" x14ac:dyDescent="0.25">
      <c r="A22" s="36" t="s">
        <v>14</v>
      </c>
      <c r="B22" s="33"/>
      <c r="C22" s="33">
        <f>SUM(C23:C51)</f>
        <v>133749151.23000002</v>
      </c>
      <c r="D22" s="33"/>
      <c r="E22" s="33"/>
      <c r="F22" s="33"/>
      <c r="G22" s="33">
        <f t="shared" ref="G22:M22" si="4">SUM(G23:G51)</f>
        <v>781879.14</v>
      </c>
      <c r="H22" s="33"/>
      <c r="I22" s="33">
        <f t="shared" si="4"/>
        <v>37455377.280000001</v>
      </c>
      <c r="J22" s="33">
        <f t="shared" si="4"/>
        <v>21287</v>
      </c>
      <c r="K22" s="33"/>
      <c r="L22" s="33">
        <f t="shared" si="4"/>
        <v>96293773.950000003</v>
      </c>
      <c r="M22" s="33">
        <f t="shared" si="4"/>
        <v>760592.14</v>
      </c>
    </row>
    <row r="23" spans="1:13" ht="15.75" outlineLevel="3" x14ac:dyDescent="0.25">
      <c r="A23" s="37" t="s">
        <v>65</v>
      </c>
      <c r="B23" s="21"/>
      <c r="C23" s="21">
        <v>11088373.449999999</v>
      </c>
      <c r="D23" s="21"/>
      <c r="E23" s="21"/>
      <c r="F23" s="21"/>
      <c r="G23" s="21"/>
      <c r="H23" s="21"/>
      <c r="I23" s="21">
        <v>1351200</v>
      </c>
      <c r="J23" s="21"/>
      <c r="K23" s="21"/>
      <c r="L23" s="21">
        <v>9737173.4499999993</v>
      </c>
      <c r="M23" s="21"/>
    </row>
    <row r="24" spans="1:13" ht="15.75" outlineLevel="3" x14ac:dyDescent="0.25">
      <c r="A24" s="37" t="s">
        <v>66</v>
      </c>
      <c r="B24" s="21"/>
      <c r="C24" s="21">
        <v>12590518.970000001</v>
      </c>
      <c r="D24" s="21"/>
      <c r="E24" s="21"/>
      <c r="F24" s="21"/>
      <c r="G24" s="21"/>
      <c r="H24" s="21"/>
      <c r="I24" s="21">
        <v>3984000</v>
      </c>
      <c r="J24" s="21"/>
      <c r="K24" s="21"/>
      <c r="L24" s="21">
        <v>8606518.9700000007</v>
      </c>
      <c r="M24" s="21"/>
    </row>
    <row r="25" spans="1:13" ht="15.75" outlineLevel="3" x14ac:dyDescent="0.25">
      <c r="A25" s="37" t="s">
        <v>67</v>
      </c>
      <c r="B25" s="21"/>
      <c r="C25" s="21">
        <v>7920000</v>
      </c>
      <c r="D25" s="21"/>
      <c r="E25" s="21"/>
      <c r="F25" s="21"/>
      <c r="G25" s="21"/>
      <c r="H25" s="21"/>
      <c r="I25" s="21">
        <v>2640000</v>
      </c>
      <c r="J25" s="21"/>
      <c r="K25" s="21"/>
      <c r="L25" s="21">
        <v>5280000</v>
      </c>
      <c r="M25" s="21"/>
    </row>
    <row r="26" spans="1:13" ht="15.75" outlineLevel="3" x14ac:dyDescent="0.25">
      <c r="A26" s="37" t="s">
        <v>68</v>
      </c>
      <c r="B26" s="21"/>
      <c r="C26" s="21">
        <v>2293623.02</v>
      </c>
      <c r="D26" s="21"/>
      <c r="E26" s="21"/>
      <c r="F26" s="21"/>
      <c r="G26" s="21"/>
      <c r="H26" s="21"/>
      <c r="I26" s="21">
        <v>2293623.02</v>
      </c>
      <c r="J26" s="21"/>
      <c r="K26" s="21"/>
      <c r="L26" s="21"/>
      <c r="M26" s="21"/>
    </row>
    <row r="27" spans="1:13" ht="15.75" outlineLevel="3" x14ac:dyDescent="0.25">
      <c r="A27" s="37" t="s">
        <v>69</v>
      </c>
      <c r="B27" s="21"/>
      <c r="C27" s="21">
        <v>2188518.0499999998</v>
      </c>
      <c r="D27" s="21"/>
      <c r="E27" s="21"/>
      <c r="F27" s="21"/>
      <c r="G27" s="21"/>
      <c r="H27" s="21"/>
      <c r="I27" s="21">
        <v>572373</v>
      </c>
      <c r="J27" s="21"/>
      <c r="K27" s="21"/>
      <c r="L27" s="21">
        <v>1616145.05</v>
      </c>
      <c r="M27" s="21"/>
    </row>
    <row r="28" spans="1:13" ht="15.75" outlineLevel="3" x14ac:dyDescent="0.25">
      <c r="A28" s="37" t="s">
        <v>70</v>
      </c>
      <c r="B28" s="21"/>
      <c r="C28" s="21">
        <v>1250604.8799999999</v>
      </c>
      <c r="D28" s="21"/>
      <c r="E28" s="21"/>
      <c r="F28" s="21"/>
      <c r="G28" s="21"/>
      <c r="H28" s="21"/>
      <c r="I28" s="21">
        <v>779650</v>
      </c>
      <c r="J28" s="21"/>
      <c r="K28" s="21"/>
      <c r="L28" s="21">
        <v>470954.88</v>
      </c>
      <c r="M28" s="21"/>
    </row>
    <row r="29" spans="1:13" ht="15.75" outlineLevel="3" x14ac:dyDescent="0.25">
      <c r="A29" s="37" t="s">
        <v>25</v>
      </c>
      <c r="B29" s="21"/>
      <c r="C29" s="21">
        <v>9701775</v>
      </c>
      <c r="D29" s="21"/>
      <c r="E29" s="21"/>
      <c r="F29" s="21"/>
      <c r="G29" s="21"/>
      <c r="H29" s="21"/>
      <c r="I29" s="21">
        <v>1562220</v>
      </c>
      <c r="J29" s="21"/>
      <c r="K29" s="21"/>
      <c r="L29" s="21">
        <v>8139555</v>
      </c>
      <c r="M29" s="21"/>
    </row>
    <row r="30" spans="1:13" ht="15.75" outlineLevel="3" x14ac:dyDescent="0.25">
      <c r="A30" s="37" t="s">
        <v>71</v>
      </c>
      <c r="B30" s="21"/>
      <c r="C30" s="21">
        <v>15694077.050000001</v>
      </c>
      <c r="D30" s="21"/>
      <c r="E30" s="21"/>
      <c r="F30" s="21"/>
      <c r="G30" s="21"/>
      <c r="H30" s="21"/>
      <c r="I30" s="21">
        <v>2934077.05</v>
      </c>
      <c r="J30" s="21"/>
      <c r="K30" s="21"/>
      <c r="L30" s="21">
        <v>12760000</v>
      </c>
      <c r="M30" s="21"/>
    </row>
    <row r="31" spans="1:13" ht="15.75" outlineLevel="3" x14ac:dyDescent="0.25">
      <c r="A31" s="37" t="s">
        <v>72</v>
      </c>
      <c r="B31" s="21"/>
      <c r="C31" s="21">
        <v>9512360</v>
      </c>
      <c r="D31" s="21"/>
      <c r="E31" s="21"/>
      <c r="F31" s="21"/>
      <c r="G31" s="21"/>
      <c r="H31" s="21"/>
      <c r="I31" s="21">
        <v>4390320</v>
      </c>
      <c r="J31" s="21"/>
      <c r="K31" s="21"/>
      <c r="L31" s="21">
        <v>5122040</v>
      </c>
      <c r="M31" s="21"/>
    </row>
    <row r="32" spans="1:13" ht="15.75" outlineLevel="3" x14ac:dyDescent="0.25">
      <c r="A32" s="37" t="s">
        <v>22</v>
      </c>
      <c r="B32" s="21"/>
      <c r="C32" s="21">
        <v>1338023.04</v>
      </c>
      <c r="D32" s="21"/>
      <c r="E32" s="21"/>
      <c r="F32" s="21"/>
      <c r="G32" s="21"/>
      <c r="H32" s="21"/>
      <c r="I32" s="21">
        <v>1338023.04</v>
      </c>
      <c r="J32" s="21"/>
      <c r="K32" s="21"/>
      <c r="L32" s="21"/>
      <c r="M32" s="21"/>
    </row>
    <row r="33" spans="1:13" ht="15.75" outlineLevel="3" x14ac:dyDescent="0.25">
      <c r="A33" s="37" t="s">
        <v>106</v>
      </c>
      <c r="B33" s="21"/>
      <c r="C33" s="21">
        <v>5199079.2</v>
      </c>
      <c r="D33" s="21"/>
      <c r="E33" s="21"/>
      <c r="F33" s="21"/>
      <c r="G33" s="21"/>
      <c r="H33" s="21"/>
      <c r="I33" s="21">
        <v>3407200</v>
      </c>
      <c r="J33" s="21"/>
      <c r="K33" s="21"/>
      <c r="L33" s="21">
        <v>1791879.2</v>
      </c>
      <c r="M33" s="21"/>
    </row>
    <row r="34" spans="1:13" ht="15.75" outlineLevel="3" x14ac:dyDescent="0.25">
      <c r="A34" s="37" t="s">
        <v>10</v>
      </c>
      <c r="B34" s="21"/>
      <c r="C34" s="21">
        <v>14444450</v>
      </c>
      <c r="D34" s="21"/>
      <c r="E34" s="21"/>
      <c r="F34" s="21"/>
      <c r="G34" s="21"/>
      <c r="H34" s="21"/>
      <c r="I34" s="21">
        <v>1444443</v>
      </c>
      <c r="J34" s="21"/>
      <c r="K34" s="21"/>
      <c r="L34" s="21">
        <v>13000007</v>
      </c>
      <c r="M34" s="21"/>
    </row>
    <row r="35" spans="1:13" ht="15.75" outlineLevel="3" x14ac:dyDescent="0.25">
      <c r="A35" s="37" t="s">
        <v>73</v>
      </c>
      <c r="B35" s="21"/>
      <c r="C35" s="21">
        <v>727380</v>
      </c>
      <c r="D35" s="21"/>
      <c r="E35" s="21"/>
      <c r="F35" s="21"/>
      <c r="G35" s="21"/>
      <c r="H35" s="21"/>
      <c r="I35" s="21">
        <v>212880</v>
      </c>
      <c r="J35" s="21"/>
      <c r="K35" s="21"/>
      <c r="L35" s="21">
        <v>514500</v>
      </c>
      <c r="M35" s="21"/>
    </row>
    <row r="36" spans="1:13" ht="15.75" outlineLevel="3" x14ac:dyDescent="0.25">
      <c r="A36" s="37" t="s">
        <v>74</v>
      </c>
      <c r="B36" s="21"/>
      <c r="C36" s="21">
        <v>5398866.1500000004</v>
      </c>
      <c r="D36" s="21"/>
      <c r="E36" s="21"/>
      <c r="F36" s="21"/>
      <c r="G36" s="21"/>
      <c r="H36" s="21"/>
      <c r="I36" s="21">
        <v>1261422</v>
      </c>
      <c r="J36" s="21"/>
      <c r="K36" s="21"/>
      <c r="L36" s="21">
        <v>4137444.15</v>
      </c>
      <c r="M36" s="21"/>
    </row>
    <row r="37" spans="1:13" ht="15.75" outlineLevel="3" x14ac:dyDescent="0.25">
      <c r="A37" s="37" t="s">
        <v>15</v>
      </c>
      <c r="B37" s="21"/>
      <c r="C37" s="21"/>
      <c r="D37" s="21"/>
      <c r="E37" s="21"/>
      <c r="F37" s="21"/>
      <c r="G37" s="21">
        <v>19352.05</v>
      </c>
      <c r="H37" s="21"/>
      <c r="I37" s="21"/>
      <c r="J37" s="21"/>
      <c r="K37" s="21"/>
      <c r="L37" s="21"/>
      <c r="M37" s="21">
        <v>19352.05</v>
      </c>
    </row>
    <row r="38" spans="1:13" ht="15.75" outlineLevel="3" x14ac:dyDescent="0.25">
      <c r="A38" s="37" t="s">
        <v>16</v>
      </c>
      <c r="B38" s="21"/>
      <c r="C38" s="21">
        <v>663946.17000000004</v>
      </c>
      <c r="D38" s="21"/>
      <c r="E38" s="21"/>
      <c r="F38" s="21"/>
      <c r="G38" s="21"/>
      <c r="H38" s="21"/>
      <c r="I38" s="21">
        <v>663946.17000000004</v>
      </c>
      <c r="J38" s="21"/>
      <c r="K38" s="21"/>
      <c r="L38" s="21"/>
      <c r="M38" s="21"/>
    </row>
    <row r="39" spans="1:13" ht="15.75" outlineLevel="3" x14ac:dyDescent="0.25">
      <c r="A39" s="37" t="s">
        <v>17</v>
      </c>
      <c r="B39" s="21"/>
      <c r="C39" s="21"/>
      <c r="D39" s="21"/>
      <c r="E39" s="21"/>
      <c r="F39" s="21"/>
      <c r="G39" s="21">
        <v>23586</v>
      </c>
      <c r="H39" s="21"/>
      <c r="I39" s="21"/>
      <c r="J39" s="21">
        <v>1760</v>
      </c>
      <c r="K39" s="21"/>
      <c r="L39" s="21"/>
      <c r="M39" s="21">
        <v>21826</v>
      </c>
    </row>
    <row r="40" spans="1:13" ht="15.75" outlineLevel="3" x14ac:dyDescent="0.25">
      <c r="A40" s="37" t="s">
        <v>107</v>
      </c>
      <c r="B40" s="21"/>
      <c r="C40" s="21"/>
      <c r="D40" s="21"/>
      <c r="E40" s="21"/>
      <c r="F40" s="21"/>
      <c r="G40" s="21">
        <v>10890</v>
      </c>
      <c r="H40" s="21"/>
      <c r="I40" s="21"/>
      <c r="J40" s="21">
        <v>1815</v>
      </c>
      <c r="K40" s="21"/>
      <c r="L40" s="21"/>
      <c r="M40" s="21">
        <v>9075</v>
      </c>
    </row>
    <row r="41" spans="1:13" ht="15.75" outlineLevel="3" x14ac:dyDescent="0.25">
      <c r="A41" s="37" t="s">
        <v>18</v>
      </c>
      <c r="B41" s="21"/>
      <c r="C41" s="21"/>
      <c r="D41" s="21"/>
      <c r="E41" s="21"/>
      <c r="F41" s="21"/>
      <c r="G41" s="21">
        <v>42095.59</v>
      </c>
      <c r="H41" s="21"/>
      <c r="I41" s="21"/>
      <c r="J41" s="21">
        <v>8400</v>
      </c>
      <c r="K41" s="21"/>
      <c r="L41" s="21"/>
      <c r="M41" s="21">
        <v>33695.589999999997</v>
      </c>
    </row>
    <row r="42" spans="1:13" ht="15.75" outlineLevel="3" x14ac:dyDescent="0.25">
      <c r="A42" s="37" t="s">
        <v>19</v>
      </c>
      <c r="B42" s="21"/>
      <c r="C42" s="21"/>
      <c r="D42" s="21"/>
      <c r="E42" s="21"/>
      <c r="F42" s="21"/>
      <c r="G42" s="21">
        <v>321826.5</v>
      </c>
      <c r="H42" s="21"/>
      <c r="I42" s="21"/>
      <c r="J42" s="21">
        <v>2958</v>
      </c>
      <c r="K42" s="21"/>
      <c r="L42" s="21"/>
      <c r="M42" s="21">
        <v>318868.5</v>
      </c>
    </row>
    <row r="43" spans="1:13" ht="15.75" outlineLevel="3" x14ac:dyDescent="0.25">
      <c r="A43" s="37" t="s">
        <v>20</v>
      </c>
      <c r="B43" s="21"/>
      <c r="C43" s="21">
        <v>20456919.629999999</v>
      </c>
      <c r="D43" s="21"/>
      <c r="E43" s="21"/>
      <c r="F43" s="21"/>
      <c r="G43" s="21"/>
      <c r="H43" s="21"/>
      <c r="I43" s="21">
        <v>5040000</v>
      </c>
      <c r="J43" s="21"/>
      <c r="K43" s="21"/>
      <c r="L43" s="21">
        <v>15416919.630000001</v>
      </c>
      <c r="M43" s="21"/>
    </row>
    <row r="44" spans="1:13" ht="15.75" outlineLevel="3" x14ac:dyDescent="0.25">
      <c r="A44" s="37" t="s">
        <v>21</v>
      </c>
      <c r="B44" s="21"/>
      <c r="C44" s="21"/>
      <c r="D44" s="21"/>
      <c r="E44" s="21"/>
      <c r="F44" s="21"/>
      <c r="G44" s="21">
        <v>25279</v>
      </c>
      <c r="H44" s="21"/>
      <c r="I44" s="21"/>
      <c r="J44" s="21">
        <v>1404</v>
      </c>
      <c r="K44" s="21"/>
      <c r="L44" s="21"/>
      <c r="M44" s="21">
        <v>23875</v>
      </c>
    </row>
    <row r="45" spans="1:13" ht="15.75" outlineLevel="3" x14ac:dyDescent="0.25">
      <c r="A45" s="37" t="s">
        <v>22</v>
      </c>
      <c r="B45" s="21"/>
      <c r="C45" s="21"/>
      <c r="D45" s="21"/>
      <c r="E45" s="21"/>
      <c r="F45" s="21"/>
      <c r="G45" s="21">
        <v>16650</v>
      </c>
      <c r="H45" s="21"/>
      <c r="I45" s="21"/>
      <c r="J45" s="21">
        <v>350</v>
      </c>
      <c r="K45" s="21"/>
      <c r="L45" s="21"/>
      <c r="M45" s="21">
        <v>16300</v>
      </c>
    </row>
    <row r="46" spans="1:13" ht="15.75" outlineLevel="3" x14ac:dyDescent="0.25">
      <c r="A46" s="37" t="s">
        <v>23</v>
      </c>
      <c r="B46" s="21"/>
      <c r="C46" s="21"/>
      <c r="D46" s="21"/>
      <c r="E46" s="21"/>
      <c r="F46" s="21"/>
      <c r="G46" s="21">
        <v>45000</v>
      </c>
      <c r="H46" s="21"/>
      <c r="I46" s="21"/>
      <c r="J46" s="21">
        <v>1000</v>
      </c>
      <c r="K46" s="21"/>
      <c r="L46" s="21"/>
      <c r="M46" s="21">
        <v>44000</v>
      </c>
    </row>
    <row r="47" spans="1:13" ht="15.75" outlineLevel="3" x14ac:dyDescent="0.25">
      <c r="A47" s="37" t="s">
        <v>24</v>
      </c>
      <c r="B47" s="21"/>
      <c r="C47" s="21"/>
      <c r="D47" s="21"/>
      <c r="E47" s="21"/>
      <c r="F47" s="21"/>
      <c r="G47" s="21">
        <v>255600</v>
      </c>
      <c r="H47" s="21"/>
      <c r="I47" s="21"/>
      <c r="J47" s="21">
        <v>2000</v>
      </c>
      <c r="K47" s="21"/>
      <c r="L47" s="21"/>
      <c r="M47" s="21">
        <v>253600</v>
      </c>
    </row>
    <row r="48" spans="1:13" ht="15.75" outlineLevel="3" x14ac:dyDescent="0.25">
      <c r="A48" s="37" t="s">
        <v>25</v>
      </c>
      <c r="B48" s="21"/>
      <c r="C48" s="21">
        <v>1359129.98</v>
      </c>
      <c r="D48" s="21"/>
      <c r="E48" s="21"/>
      <c r="F48" s="21"/>
      <c r="G48" s="21"/>
      <c r="H48" s="21"/>
      <c r="I48" s="21">
        <v>420000</v>
      </c>
      <c r="J48" s="21"/>
      <c r="K48" s="21"/>
      <c r="L48" s="21">
        <v>939129.98</v>
      </c>
      <c r="M48" s="21"/>
    </row>
    <row r="49" spans="1:13" ht="15.75" outlineLevel="3" x14ac:dyDescent="0.25">
      <c r="A49" s="37" t="s">
        <v>108</v>
      </c>
      <c r="B49" s="21"/>
      <c r="C49" s="21">
        <v>4515143.0999999996</v>
      </c>
      <c r="D49" s="21"/>
      <c r="E49" s="21"/>
      <c r="F49" s="21"/>
      <c r="G49" s="21"/>
      <c r="H49" s="21"/>
      <c r="I49" s="21">
        <v>1210000</v>
      </c>
      <c r="J49" s="21"/>
      <c r="K49" s="21"/>
      <c r="L49" s="21">
        <v>3305143.1</v>
      </c>
      <c r="M49" s="21"/>
    </row>
    <row r="50" spans="1:13" ht="15.75" outlineLevel="3" x14ac:dyDescent="0.25">
      <c r="A50" s="37" t="s">
        <v>26</v>
      </c>
      <c r="B50" s="21"/>
      <c r="C50" s="21"/>
      <c r="D50" s="21"/>
      <c r="E50" s="21"/>
      <c r="F50" s="21"/>
      <c r="G50" s="21">
        <v>21600</v>
      </c>
      <c r="H50" s="21"/>
      <c r="I50" s="21"/>
      <c r="J50" s="21">
        <v>1600</v>
      </c>
      <c r="K50" s="21"/>
      <c r="L50" s="21"/>
      <c r="M50" s="21">
        <v>20000</v>
      </c>
    </row>
    <row r="51" spans="1:13" ht="15.75" outlineLevel="3" x14ac:dyDescent="0.25">
      <c r="A51" s="37" t="s">
        <v>27</v>
      </c>
      <c r="B51" s="21"/>
      <c r="C51" s="21">
        <v>7406363.54</v>
      </c>
      <c r="D51" s="21"/>
      <c r="E51" s="21"/>
      <c r="F51" s="21"/>
      <c r="G51" s="21"/>
      <c r="H51" s="21"/>
      <c r="I51" s="21">
        <v>1950000</v>
      </c>
      <c r="J51" s="21"/>
      <c r="K51" s="21"/>
      <c r="L51" s="21">
        <v>5456363.54</v>
      </c>
      <c r="M51" s="21"/>
    </row>
    <row r="52" spans="1:13" s="34" customFormat="1" ht="15.75" outlineLevel="2" x14ac:dyDescent="0.25">
      <c r="A52" s="36" t="s">
        <v>109</v>
      </c>
      <c r="B52" s="33"/>
      <c r="C52" s="33">
        <f>SUM(C53:C61)</f>
        <v>106331619.24000001</v>
      </c>
      <c r="D52" s="33">
        <f t="shared" ref="D52:M52" si="5">SUM(D53:D61)</f>
        <v>372840</v>
      </c>
      <c r="E52" s="33"/>
      <c r="F52" s="33">
        <f t="shared" si="5"/>
        <v>3008757.57</v>
      </c>
      <c r="G52" s="33"/>
      <c r="H52" s="33"/>
      <c r="I52" s="33">
        <f t="shared" si="5"/>
        <v>24404754.5</v>
      </c>
      <c r="J52" s="33">
        <f t="shared" si="5"/>
        <v>24240</v>
      </c>
      <c r="K52" s="33"/>
      <c r="L52" s="33">
        <f t="shared" si="5"/>
        <v>84935622.310000002</v>
      </c>
      <c r="M52" s="33">
        <f t="shared" si="5"/>
        <v>348600</v>
      </c>
    </row>
    <row r="53" spans="1:13" ht="15.75" outlineLevel="3" x14ac:dyDescent="0.25">
      <c r="A53" s="37" t="s">
        <v>78</v>
      </c>
      <c r="B53" s="21"/>
      <c r="C53" s="21">
        <v>13234724.289999999</v>
      </c>
      <c r="D53" s="21"/>
      <c r="E53" s="21"/>
      <c r="F53" s="21"/>
      <c r="G53" s="21"/>
      <c r="H53" s="21"/>
      <c r="I53" s="21">
        <v>3143284</v>
      </c>
      <c r="J53" s="21"/>
      <c r="K53" s="21"/>
      <c r="L53" s="21">
        <v>10091440.289999999</v>
      </c>
      <c r="M53" s="21"/>
    </row>
    <row r="54" spans="1:13" ht="15.75" outlineLevel="3" x14ac:dyDescent="0.25">
      <c r="A54" s="37" t="s">
        <v>75</v>
      </c>
      <c r="B54" s="21"/>
      <c r="C54" s="21">
        <v>24531601.670000002</v>
      </c>
      <c r="D54" s="21"/>
      <c r="E54" s="21"/>
      <c r="F54" s="21"/>
      <c r="G54" s="21"/>
      <c r="H54" s="21"/>
      <c r="I54" s="21">
        <v>6396601.6699999999</v>
      </c>
      <c r="J54" s="21"/>
      <c r="K54" s="21"/>
      <c r="L54" s="21">
        <v>18135000</v>
      </c>
      <c r="M54" s="21"/>
    </row>
    <row r="55" spans="1:13" ht="15.75" outlineLevel="3" x14ac:dyDescent="0.25">
      <c r="A55" s="37" t="s">
        <v>74</v>
      </c>
      <c r="B55" s="21"/>
      <c r="C55" s="21">
        <v>15303000</v>
      </c>
      <c r="D55" s="21"/>
      <c r="E55" s="21"/>
      <c r="F55" s="21"/>
      <c r="G55" s="21"/>
      <c r="H55" s="21"/>
      <c r="I55" s="21">
        <v>3537000</v>
      </c>
      <c r="J55" s="21"/>
      <c r="K55" s="21"/>
      <c r="L55" s="21">
        <v>11766000</v>
      </c>
      <c r="M55" s="21"/>
    </row>
    <row r="56" spans="1:13" ht="15.75" outlineLevel="3" x14ac:dyDescent="0.25">
      <c r="A56" s="37" t="s">
        <v>79</v>
      </c>
      <c r="B56" s="21"/>
      <c r="C56" s="21">
        <v>5423789.8899999997</v>
      </c>
      <c r="D56" s="21"/>
      <c r="E56" s="21"/>
      <c r="F56" s="21"/>
      <c r="G56" s="21"/>
      <c r="H56" s="21"/>
      <c r="I56" s="21">
        <v>2334000</v>
      </c>
      <c r="J56" s="21"/>
      <c r="K56" s="21"/>
      <c r="L56" s="21">
        <v>3089789.89</v>
      </c>
      <c r="M56" s="21"/>
    </row>
    <row r="57" spans="1:13" ht="15.75" outlineLevel="3" x14ac:dyDescent="0.25">
      <c r="A57" s="37" t="s">
        <v>29</v>
      </c>
      <c r="B57" s="21"/>
      <c r="C57" s="21"/>
      <c r="D57" s="21">
        <v>72840</v>
      </c>
      <c r="E57" s="21"/>
      <c r="F57" s="21"/>
      <c r="G57" s="21"/>
      <c r="H57" s="21"/>
      <c r="I57" s="21"/>
      <c r="J57" s="21">
        <v>5940</v>
      </c>
      <c r="K57" s="21"/>
      <c r="L57" s="21"/>
      <c r="M57" s="21">
        <v>66900</v>
      </c>
    </row>
    <row r="58" spans="1:13" ht="31.5" outlineLevel="3" x14ac:dyDescent="0.25">
      <c r="A58" s="37" t="s">
        <v>30</v>
      </c>
      <c r="B58" s="21"/>
      <c r="C58" s="21">
        <v>28600392.129999999</v>
      </c>
      <c r="D58" s="21"/>
      <c r="E58" s="21"/>
      <c r="F58" s="21"/>
      <c r="G58" s="21"/>
      <c r="H58" s="21"/>
      <c r="I58" s="21">
        <v>5830000</v>
      </c>
      <c r="J58" s="21"/>
      <c r="K58" s="21"/>
      <c r="L58" s="21">
        <v>22770392.129999999</v>
      </c>
      <c r="M58" s="21"/>
    </row>
    <row r="59" spans="1:13" ht="15.75" outlineLevel="3" x14ac:dyDescent="0.25">
      <c r="A59" s="37" t="s">
        <v>93</v>
      </c>
      <c r="B59" s="21"/>
      <c r="C59" s="21">
        <v>15442111.26</v>
      </c>
      <c r="D59" s="21"/>
      <c r="E59" s="21"/>
      <c r="F59" s="21">
        <v>3008757.57</v>
      </c>
      <c r="G59" s="21"/>
      <c r="H59" s="21"/>
      <c r="I59" s="21">
        <v>2551868.83</v>
      </c>
      <c r="J59" s="21"/>
      <c r="K59" s="21"/>
      <c r="L59" s="21">
        <v>15899000</v>
      </c>
      <c r="M59" s="21"/>
    </row>
    <row r="60" spans="1:13" ht="15.75" outlineLevel="3" x14ac:dyDescent="0.25">
      <c r="A60" s="37" t="s">
        <v>31</v>
      </c>
      <c r="B60" s="21"/>
      <c r="C60" s="21"/>
      <c r="D60" s="21">
        <v>300000</v>
      </c>
      <c r="E60" s="21"/>
      <c r="F60" s="21"/>
      <c r="G60" s="21"/>
      <c r="H60" s="21"/>
      <c r="I60" s="21"/>
      <c r="J60" s="21">
        <v>18300</v>
      </c>
      <c r="K60" s="21"/>
      <c r="L60" s="21"/>
      <c r="M60" s="21">
        <v>281700</v>
      </c>
    </row>
    <row r="61" spans="1:13" ht="15.75" outlineLevel="3" x14ac:dyDescent="0.25">
      <c r="A61" s="37" t="s">
        <v>32</v>
      </c>
      <c r="B61" s="21"/>
      <c r="C61" s="21">
        <v>3796000</v>
      </c>
      <c r="D61" s="21"/>
      <c r="E61" s="21"/>
      <c r="F61" s="21"/>
      <c r="G61" s="21"/>
      <c r="H61" s="21"/>
      <c r="I61" s="21">
        <v>612000</v>
      </c>
      <c r="J61" s="21"/>
      <c r="K61" s="21"/>
      <c r="L61" s="21">
        <v>3184000</v>
      </c>
      <c r="M61" s="21"/>
    </row>
    <row r="62" spans="1:13" s="34" customFormat="1" ht="15.75" outlineLevel="2" x14ac:dyDescent="0.25">
      <c r="A62" s="36" t="s">
        <v>33</v>
      </c>
      <c r="B62" s="33"/>
      <c r="C62" s="33">
        <f>SUM(C63:C72)</f>
        <v>9373640.4100000001</v>
      </c>
      <c r="D62" s="33">
        <f t="shared" ref="D62:M62" si="6">SUM(D63:D72)</f>
        <v>82470.179999999993</v>
      </c>
      <c r="E62" s="33"/>
      <c r="F62" s="33"/>
      <c r="G62" s="33">
        <f t="shared" si="6"/>
        <v>100119.67</v>
      </c>
      <c r="H62" s="33"/>
      <c r="I62" s="33">
        <f t="shared" si="6"/>
        <v>2316410.1999999997</v>
      </c>
      <c r="J62" s="33">
        <f t="shared" si="6"/>
        <v>4405</v>
      </c>
      <c r="K62" s="33"/>
      <c r="L62" s="33">
        <f t="shared" si="6"/>
        <v>7057230.21</v>
      </c>
      <c r="M62" s="33">
        <f t="shared" si="6"/>
        <v>178184.85</v>
      </c>
    </row>
    <row r="63" spans="1:13" ht="15.75" outlineLevel="3" x14ac:dyDescent="0.25">
      <c r="A63" s="37" t="s">
        <v>65</v>
      </c>
      <c r="B63" s="21"/>
      <c r="C63" s="21">
        <v>1866037.72</v>
      </c>
      <c r="D63" s="21"/>
      <c r="E63" s="21"/>
      <c r="F63" s="21"/>
      <c r="G63" s="21"/>
      <c r="H63" s="21"/>
      <c r="I63" s="21">
        <v>623996.47</v>
      </c>
      <c r="J63" s="21"/>
      <c r="K63" s="21"/>
      <c r="L63" s="21">
        <v>1242041.25</v>
      </c>
      <c r="M63" s="21"/>
    </row>
    <row r="64" spans="1:13" ht="15.75" outlineLevel="3" x14ac:dyDescent="0.25">
      <c r="A64" s="37" t="s">
        <v>69</v>
      </c>
      <c r="B64" s="21"/>
      <c r="C64" s="21">
        <v>218230.17</v>
      </c>
      <c r="D64" s="21"/>
      <c r="E64" s="21"/>
      <c r="F64" s="21"/>
      <c r="G64" s="21"/>
      <c r="H64" s="21"/>
      <c r="I64" s="21">
        <v>120112.21</v>
      </c>
      <c r="J64" s="21"/>
      <c r="K64" s="21"/>
      <c r="L64" s="21">
        <v>98117.96</v>
      </c>
      <c r="M64" s="21"/>
    </row>
    <row r="65" spans="1:13" ht="15.75" outlineLevel="3" x14ac:dyDescent="0.25">
      <c r="A65" s="37" t="s">
        <v>76</v>
      </c>
      <c r="B65" s="21"/>
      <c r="C65" s="21">
        <v>4173784</v>
      </c>
      <c r="D65" s="21"/>
      <c r="E65" s="21"/>
      <c r="F65" s="21"/>
      <c r="G65" s="21"/>
      <c r="H65" s="21"/>
      <c r="I65" s="21"/>
      <c r="J65" s="21"/>
      <c r="K65" s="21"/>
      <c r="L65" s="21">
        <v>4173784</v>
      </c>
      <c r="M65" s="21"/>
    </row>
    <row r="66" spans="1:13" ht="15.75" outlineLevel="3" x14ac:dyDescent="0.25">
      <c r="A66" s="37" t="s">
        <v>77</v>
      </c>
      <c r="B66" s="21"/>
      <c r="C66" s="21">
        <v>784809.62</v>
      </c>
      <c r="D66" s="21"/>
      <c r="E66" s="21"/>
      <c r="F66" s="21"/>
      <c r="G66" s="21"/>
      <c r="H66" s="21"/>
      <c r="I66" s="21">
        <v>784809.62</v>
      </c>
      <c r="J66" s="21"/>
      <c r="K66" s="21"/>
      <c r="L66" s="21"/>
      <c r="M66" s="21"/>
    </row>
    <row r="67" spans="1:13" ht="15.75" outlineLevel="3" x14ac:dyDescent="0.25">
      <c r="A67" s="37" t="s">
        <v>34</v>
      </c>
      <c r="B67" s="21"/>
      <c r="C67" s="21">
        <v>700374.9</v>
      </c>
      <c r="D67" s="21"/>
      <c r="E67" s="21"/>
      <c r="F67" s="21"/>
      <c r="G67" s="21"/>
      <c r="H67" s="21"/>
      <c r="I67" s="21">
        <v>700374.9</v>
      </c>
      <c r="J67" s="21"/>
      <c r="K67" s="21"/>
      <c r="L67" s="21"/>
      <c r="M67" s="21"/>
    </row>
    <row r="68" spans="1:13" ht="15.75" outlineLevel="3" x14ac:dyDescent="0.25">
      <c r="A68" s="37" t="s">
        <v>35</v>
      </c>
      <c r="B68" s="21"/>
      <c r="C68" s="21">
        <v>1410000</v>
      </c>
      <c r="D68" s="21"/>
      <c r="E68" s="21"/>
      <c r="F68" s="21"/>
      <c r="G68" s="21"/>
      <c r="H68" s="21"/>
      <c r="I68" s="21">
        <v>43029</v>
      </c>
      <c r="J68" s="21"/>
      <c r="K68" s="21"/>
      <c r="L68" s="21">
        <v>1366971</v>
      </c>
      <c r="M68" s="21"/>
    </row>
    <row r="69" spans="1:13" ht="15.75" outlineLevel="3" x14ac:dyDescent="0.25">
      <c r="A69" s="37" t="s">
        <v>36</v>
      </c>
      <c r="B69" s="21"/>
      <c r="C69" s="21"/>
      <c r="D69" s="21">
        <v>70000</v>
      </c>
      <c r="E69" s="21"/>
      <c r="F69" s="21"/>
      <c r="G69" s="21">
        <v>20000</v>
      </c>
      <c r="H69" s="21"/>
      <c r="I69" s="21"/>
      <c r="J69" s="21">
        <v>850</v>
      </c>
      <c r="K69" s="21"/>
      <c r="L69" s="21"/>
      <c r="M69" s="21">
        <v>89150</v>
      </c>
    </row>
    <row r="70" spans="1:13" ht="15.75" outlineLevel="3" x14ac:dyDescent="0.25">
      <c r="A70" s="37" t="s">
        <v>37</v>
      </c>
      <c r="B70" s="21"/>
      <c r="C70" s="21"/>
      <c r="D70" s="21">
        <v>12470.18</v>
      </c>
      <c r="E70" s="21"/>
      <c r="F70" s="21"/>
      <c r="G70" s="21">
        <v>22971.67</v>
      </c>
      <c r="H70" s="21"/>
      <c r="I70" s="21"/>
      <c r="J70" s="21">
        <v>375</v>
      </c>
      <c r="K70" s="21"/>
      <c r="L70" s="21"/>
      <c r="M70" s="21">
        <v>35066.85</v>
      </c>
    </row>
    <row r="71" spans="1:13" ht="15.75" outlineLevel="3" x14ac:dyDescent="0.25">
      <c r="A71" s="37" t="s">
        <v>38</v>
      </c>
      <c r="B71" s="21"/>
      <c r="C71" s="21"/>
      <c r="D71" s="21"/>
      <c r="E71" s="21"/>
      <c r="F71" s="21"/>
      <c r="G71" s="21">
        <v>57148</v>
      </c>
      <c r="H71" s="21"/>
      <c r="I71" s="21"/>
      <c r="J71" s="21">
        <v>3180</v>
      </c>
      <c r="K71" s="21"/>
      <c r="L71" s="21"/>
      <c r="M71" s="21">
        <v>53968</v>
      </c>
    </row>
    <row r="72" spans="1:13" ht="15.75" outlineLevel="3" x14ac:dyDescent="0.25">
      <c r="A72" s="37" t="s">
        <v>39</v>
      </c>
      <c r="B72" s="21"/>
      <c r="C72" s="21">
        <v>220404</v>
      </c>
      <c r="D72" s="21"/>
      <c r="E72" s="21"/>
      <c r="F72" s="21"/>
      <c r="G72" s="21"/>
      <c r="H72" s="21"/>
      <c r="I72" s="21">
        <v>44088</v>
      </c>
      <c r="J72" s="21"/>
      <c r="K72" s="21"/>
      <c r="L72" s="21">
        <v>176316</v>
      </c>
      <c r="M72" s="21"/>
    </row>
    <row r="73" spans="1:13" s="24" customFormat="1" ht="27.75" customHeight="1" outlineLevel="3" x14ac:dyDescent="0.25">
      <c r="A73" s="42" t="s">
        <v>94</v>
      </c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4"/>
    </row>
    <row r="74" spans="1:13" s="34" customFormat="1" ht="47.25" outlineLevel="2" x14ac:dyDescent="0.25">
      <c r="A74" s="36" t="s">
        <v>51</v>
      </c>
      <c r="B74" s="33"/>
      <c r="C74" s="33">
        <f>C75+C76+C77+C78</f>
        <v>14597190</v>
      </c>
      <c r="D74" s="33"/>
      <c r="E74" s="33"/>
      <c r="F74" s="33"/>
      <c r="G74" s="33">
        <f t="shared" ref="G74:M74" si="7">G75+G76+G77+G78</f>
        <v>7935.12</v>
      </c>
      <c r="H74" s="33"/>
      <c r="I74" s="33">
        <f t="shared" si="7"/>
        <v>4717620</v>
      </c>
      <c r="J74" s="33"/>
      <c r="K74" s="33"/>
      <c r="L74" s="33">
        <f t="shared" si="7"/>
        <v>9879570</v>
      </c>
      <c r="M74" s="33">
        <f t="shared" si="7"/>
        <v>7935.12</v>
      </c>
    </row>
    <row r="75" spans="1:13" ht="15.75" outlineLevel="3" x14ac:dyDescent="0.25">
      <c r="A75" s="37" t="s">
        <v>80</v>
      </c>
      <c r="B75" s="21"/>
      <c r="C75" s="21">
        <v>4537030</v>
      </c>
      <c r="D75" s="21"/>
      <c r="E75" s="21"/>
      <c r="F75" s="21"/>
      <c r="G75" s="21"/>
      <c r="H75" s="21"/>
      <c r="I75" s="21">
        <v>1555560</v>
      </c>
      <c r="J75" s="21"/>
      <c r="K75" s="21"/>
      <c r="L75" s="21">
        <v>2981470</v>
      </c>
      <c r="M75" s="21"/>
    </row>
    <row r="76" spans="1:13" ht="15.75" outlineLevel="3" x14ac:dyDescent="0.25">
      <c r="A76" s="37" t="s">
        <v>81</v>
      </c>
      <c r="B76" s="21"/>
      <c r="C76" s="21">
        <v>4666660</v>
      </c>
      <c r="D76" s="21"/>
      <c r="E76" s="21"/>
      <c r="F76" s="21"/>
      <c r="G76" s="21"/>
      <c r="H76" s="21"/>
      <c r="I76" s="21">
        <v>1555560</v>
      </c>
      <c r="J76" s="21"/>
      <c r="K76" s="21"/>
      <c r="L76" s="21">
        <v>3111100</v>
      </c>
      <c r="M76" s="21"/>
    </row>
    <row r="77" spans="1:13" ht="15.75" outlineLevel="3" x14ac:dyDescent="0.25">
      <c r="A77" s="37" t="s">
        <v>82</v>
      </c>
      <c r="B77" s="21"/>
      <c r="C77" s="21">
        <v>5393500</v>
      </c>
      <c r="D77" s="21"/>
      <c r="E77" s="21"/>
      <c r="F77" s="21"/>
      <c r="G77" s="21"/>
      <c r="H77" s="21"/>
      <c r="I77" s="21">
        <v>1606500</v>
      </c>
      <c r="J77" s="21"/>
      <c r="K77" s="21"/>
      <c r="L77" s="21">
        <v>3787000</v>
      </c>
      <c r="M77" s="21"/>
    </row>
    <row r="78" spans="1:13" ht="15.75" outlineLevel="3" x14ac:dyDescent="0.25">
      <c r="A78" s="37" t="s">
        <v>52</v>
      </c>
      <c r="B78" s="21"/>
      <c r="C78" s="21"/>
      <c r="D78" s="21"/>
      <c r="E78" s="21"/>
      <c r="F78" s="21"/>
      <c r="G78" s="21">
        <v>7935.12</v>
      </c>
      <c r="H78" s="21"/>
      <c r="I78" s="21"/>
      <c r="J78" s="21"/>
      <c r="K78" s="21"/>
      <c r="L78" s="21"/>
      <c r="M78" s="21">
        <v>7935.12</v>
      </c>
    </row>
    <row r="79" spans="1:13" s="34" customFormat="1" ht="15.75" outlineLevel="2" x14ac:dyDescent="0.25">
      <c r="A79" s="36" t="s">
        <v>40</v>
      </c>
      <c r="B79" s="33"/>
      <c r="C79" s="33"/>
      <c r="D79" s="33"/>
      <c r="E79" s="33"/>
      <c r="F79" s="33"/>
      <c r="G79" s="33">
        <v>4783.7</v>
      </c>
      <c r="H79" s="33"/>
      <c r="I79" s="33"/>
      <c r="J79" s="33">
        <v>4044.2</v>
      </c>
      <c r="K79" s="33"/>
      <c r="L79" s="33"/>
      <c r="M79" s="33">
        <v>739.5</v>
      </c>
    </row>
    <row r="80" spans="1:13" ht="15.75" outlineLevel="3" x14ac:dyDescent="0.25">
      <c r="A80" s="37" t="s">
        <v>41</v>
      </c>
      <c r="B80" s="21"/>
      <c r="C80" s="21"/>
      <c r="D80" s="21"/>
      <c r="E80" s="21"/>
      <c r="F80" s="21"/>
      <c r="G80" s="21">
        <v>1304.2</v>
      </c>
      <c r="H80" s="21"/>
      <c r="I80" s="21"/>
      <c r="J80" s="21">
        <v>1304.2</v>
      </c>
      <c r="K80" s="21"/>
      <c r="L80" s="21"/>
      <c r="M80" s="21"/>
    </row>
    <row r="81" spans="1:13" ht="15.75" outlineLevel="3" x14ac:dyDescent="0.25">
      <c r="A81" s="37" t="s">
        <v>42</v>
      </c>
      <c r="B81" s="21"/>
      <c r="C81" s="21"/>
      <c r="D81" s="21"/>
      <c r="E81" s="21"/>
      <c r="F81" s="21"/>
      <c r="G81" s="21">
        <v>375</v>
      </c>
      <c r="H81" s="21"/>
      <c r="I81" s="21"/>
      <c r="J81" s="21">
        <v>300</v>
      </c>
      <c r="K81" s="21"/>
      <c r="L81" s="21"/>
      <c r="M81" s="21">
        <v>75</v>
      </c>
    </row>
    <row r="82" spans="1:13" ht="15.75" outlineLevel="3" x14ac:dyDescent="0.25">
      <c r="A82" s="37" t="s">
        <v>43</v>
      </c>
      <c r="B82" s="21"/>
      <c r="C82" s="21"/>
      <c r="D82" s="21"/>
      <c r="E82" s="21"/>
      <c r="F82" s="21"/>
      <c r="G82" s="21">
        <v>1715</v>
      </c>
      <c r="H82" s="21"/>
      <c r="I82" s="21"/>
      <c r="J82" s="21">
        <v>1450</v>
      </c>
      <c r="K82" s="21"/>
      <c r="L82" s="21"/>
      <c r="M82" s="21">
        <v>265</v>
      </c>
    </row>
    <row r="83" spans="1:13" ht="15.75" outlineLevel="3" x14ac:dyDescent="0.25">
      <c r="A83" s="37" t="s">
        <v>44</v>
      </c>
      <c r="B83" s="21"/>
      <c r="C83" s="21"/>
      <c r="D83" s="21"/>
      <c r="E83" s="21"/>
      <c r="F83" s="21"/>
      <c r="G83" s="21">
        <v>420</v>
      </c>
      <c r="H83" s="21"/>
      <c r="I83" s="21"/>
      <c r="J83" s="21">
        <v>420</v>
      </c>
      <c r="K83" s="21"/>
      <c r="L83" s="21"/>
      <c r="M83" s="21"/>
    </row>
    <row r="84" spans="1:13" ht="15.75" outlineLevel="3" x14ac:dyDescent="0.25">
      <c r="A84" s="37" t="s">
        <v>45</v>
      </c>
      <c r="B84" s="21"/>
      <c r="C84" s="21"/>
      <c r="D84" s="21"/>
      <c r="E84" s="21"/>
      <c r="F84" s="21"/>
      <c r="G84" s="21">
        <v>969.5</v>
      </c>
      <c r="H84" s="21"/>
      <c r="I84" s="21"/>
      <c r="J84" s="21">
        <v>570</v>
      </c>
      <c r="K84" s="21"/>
      <c r="L84" s="21"/>
      <c r="M84" s="21">
        <v>399.5</v>
      </c>
    </row>
    <row r="85" spans="1:13" s="34" customFormat="1" ht="15.75" outlineLevel="2" x14ac:dyDescent="0.25">
      <c r="A85" s="36" t="s">
        <v>46</v>
      </c>
      <c r="B85" s="33"/>
      <c r="C85" s="33"/>
      <c r="D85" s="33">
        <v>78300</v>
      </c>
      <c r="E85" s="33"/>
      <c r="F85" s="33"/>
      <c r="G85" s="33"/>
      <c r="H85" s="33"/>
      <c r="I85" s="33"/>
      <c r="J85" s="33">
        <v>43000</v>
      </c>
      <c r="K85" s="33"/>
      <c r="L85" s="33"/>
      <c r="M85" s="33">
        <v>35300</v>
      </c>
    </row>
    <row r="86" spans="1:13" ht="15.75" outlineLevel="3" x14ac:dyDescent="0.25">
      <c r="A86" s="37" t="s">
        <v>47</v>
      </c>
      <c r="B86" s="21"/>
      <c r="C86" s="21"/>
      <c r="D86" s="21">
        <v>78300</v>
      </c>
      <c r="E86" s="21"/>
      <c r="F86" s="21"/>
      <c r="G86" s="21"/>
      <c r="H86" s="21"/>
      <c r="I86" s="21"/>
      <c r="J86" s="21">
        <v>43000</v>
      </c>
      <c r="K86" s="21"/>
      <c r="L86" s="21"/>
      <c r="M86" s="21">
        <v>35300</v>
      </c>
    </row>
    <row r="87" spans="1:13" s="34" customFormat="1" ht="15.75" outlineLevel="2" x14ac:dyDescent="0.25">
      <c r="A87" s="36" t="s">
        <v>48</v>
      </c>
      <c r="B87" s="33"/>
      <c r="C87" s="33"/>
      <c r="D87" s="33"/>
      <c r="E87" s="33"/>
      <c r="F87" s="33"/>
      <c r="G87" s="33">
        <v>120000</v>
      </c>
      <c r="H87" s="33"/>
      <c r="I87" s="33"/>
      <c r="J87" s="33">
        <v>572</v>
      </c>
      <c r="K87" s="33"/>
      <c r="L87" s="33"/>
      <c r="M87" s="33">
        <v>119428</v>
      </c>
    </row>
    <row r="88" spans="1:13" ht="15.75" outlineLevel="3" x14ac:dyDescent="0.25">
      <c r="A88" s="37" t="s">
        <v>111</v>
      </c>
      <c r="B88" s="21"/>
      <c r="C88" s="21"/>
      <c r="D88" s="21"/>
      <c r="E88" s="21"/>
      <c r="F88" s="21"/>
      <c r="G88" s="21">
        <v>120000</v>
      </c>
      <c r="H88" s="21"/>
      <c r="I88" s="21"/>
      <c r="J88" s="21">
        <v>572</v>
      </c>
      <c r="K88" s="21"/>
      <c r="L88" s="21"/>
      <c r="M88" s="21">
        <v>119428</v>
      </c>
    </row>
    <row r="89" spans="1:13" s="34" customFormat="1" ht="15.75" outlineLevel="2" x14ac:dyDescent="0.25">
      <c r="A89" s="36" t="s">
        <v>14</v>
      </c>
      <c r="B89" s="33"/>
      <c r="C89" s="33">
        <v>1794887.43</v>
      </c>
      <c r="D89" s="33"/>
      <c r="E89" s="33"/>
      <c r="F89" s="33"/>
      <c r="G89" s="33"/>
      <c r="H89" s="33"/>
      <c r="I89" s="33">
        <v>398760</v>
      </c>
      <c r="J89" s="33"/>
      <c r="K89" s="33"/>
      <c r="L89" s="33">
        <v>1396127.43</v>
      </c>
      <c r="M89" s="33"/>
    </row>
    <row r="90" spans="1:13" ht="15.75" outlineLevel="3" x14ac:dyDescent="0.25">
      <c r="A90" s="37" t="s">
        <v>49</v>
      </c>
      <c r="B90" s="21"/>
      <c r="C90" s="21">
        <v>1794887.43</v>
      </c>
      <c r="D90" s="21"/>
      <c r="E90" s="21"/>
      <c r="F90" s="21"/>
      <c r="G90" s="21"/>
      <c r="H90" s="21"/>
      <c r="I90" s="21">
        <v>398760</v>
      </c>
      <c r="J90" s="21"/>
      <c r="K90" s="21"/>
      <c r="L90" s="21">
        <v>1396127.43</v>
      </c>
      <c r="M90" s="21"/>
    </row>
    <row r="91" spans="1:13" s="34" customFormat="1" ht="15.75" outlineLevel="2" x14ac:dyDescent="0.25">
      <c r="A91" s="36" t="s">
        <v>28</v>
      </c>
      <c r="B91" s="33"/>
      <c r="C91" s="33">
        <v>384889.75</v>
      </c>
      <c r="D91" s="33"/>
      <c r="E91" s="33"/>
      <c r="F91" s="33"/>
      <c r="G91" s="33"/>
      <c r="H91" s="33"/>
      <c r="I91" s="33">
        <v>302051.90999999997</v>
      </c>
      <c r="J91" s="33"/>
      <c r="K91" s="33"/>
      <c r="L91" s="33">
        <v>82837.84</v>
      </c>
      <c r="M91" s="33"/>
    </row>
    <row r="92" spans="1:13" ht="15.75" outlineLevel="3" x14ac:dyDescent="0.25">
      <c r="A92" s="37" t="s">
        <v>50</v>
      </c>
      <c r="B92" s="21"/>
      <c r="C92" s="21">
        <v>384889.75</v>
      </c>
      <c r="D92" s="21"/>
      <c r="E92" s="21"/>
      <c r="F92" s="21"/>
      <c r="G92" s="21"/>
      <c r="H92" s="21"/>
      <c r="I92" s="21">
        <v>302051.90999999997</v>
      </c>
      <c r="J92" s="21"/>
      <c r="K92" s="21"/>
      <c r="L92" s="21">
        <v>82837.84</v>
      </c>
      <c r="M92" s="21"/>
    </row>
    <row r="93" spans="1:13" s="24" customFormat="1" ht="29.25" customHeight="1" outlineLevel="1" x14ac:dyDescent="0.25">
      <c r="A93" s="42" t="s">
        <v>95</v>
      </c>
      <c r="B93" s="43"/>
      <c r="C93" s="43"/>
      <c r="D93" s="43"/>
      <c r="E93" s="43"/>
      <c r="F93" s="43"/>
      <c r="G93" s="43"/>
      <c r="H93" s="43"/>
      <c r="I93" s="43"/>
      <c r="J93" s="43"/>
      <c r="K93" s="43"/>
      <c r="L93" s="43"/>
      <c r="M93" s="44"/>
    </row>
    <row r="94" spans="1:13" s="34" customFormat="1" ht="15.75" outlineLevel="2" x14ac:dyDescent="0.25">
      <c r="A94" s="36" t="s">
        <v>7</v>
      </c>
      <c r="B94" s="33"/>
      <c r="C94" s="33">
        <v>3210311</v>
      </c>
      <c r="D94" s="33"/>
      <c r="E94" s="33"/>
      <c r="F94" s="33"/>
      <c r="G94" s="33"/>
      <c r="H94" s="33"/>
      <c r="I94" s="33">
        <v>1817985</v>
      </c>
      <c r="J94" s="33"/>
      <c r="K94" s="33"/>
      <c r="L94" s="33">
        <v>1392326</v>
      </c>
      <c r="M94" s="32"/>
    </row>
    <row r="95" spans="1:13" ht="15.75" outlineLevel="3" x14ac:dyDescent="0.25">
      <c r="A95" s="37" t="s">
        <v>53</v>
      </c>
      <c r="B95" s="21"/>
      <c r="C95" s="21">
        <v>320482</v>
      </c>
      <c r="D95" s="21"/>
      <c r="E95" s="21"/>
      <c r="F95" s="21"/>
      <c r="G95" s="21"/>
      <c r="H95" s="21"/>
      <c r="I95" s="21">
        <v>224385</v>
      </c>
      <c r="J95" s="21"/>
      <c r="K95" s="21"/>
      <c r="L95" s="21">
        <v>96097</v>
      </c>
      <c r="M95" s="20"/>
    </row>
    <row r="96" spans="1:13" ht="15.75" outlineLevel="3" x14ac:dyDescent="0.25">
      <c r="A96" s="37" t="s">
        <v>54</v>
      </c>
      <c r="B96" s="21"/>
      <c r="C96" s="21">
        <v>689829</v>
      </c>
      <c r="D96" s="21"/>
      <c r="E96" s="21"/>
      <c r="F96" s="21"/>
      <c r="G96" s="21"/>
      <c r="H96" s="21"/>
      <c r="I96" s="21">
        <v>393600</v>
      </c>
      <c r="J96" s="21"/>
      <c r="K96" s="21"/>
      <c r="L96" s="21">
        <v>296229</v>
      </c>
      <c r="M96" s="20"/>
    </row>
    <row r="97" spans="1:13" ht="15.75" outlineLevel="3" x14ac:dyDescent="0.25">
      <c r="A97" s="37" t="s">
        <v>55</v>
      </c>
      <c r="B97" s="21"/>
      <c r="C97" s="21">
        <v>2200000</v>
      </c>
      <c r="D97" s="21"/>
      <c r="E97" s="21"/>
      <c r="F97" s="21"/>
      <c r="G97" s="21"/>
      <c r="H97" s="21"/>
      <c r="I97" s="21">
        <v>1200000</v>
      </c>
      <c r="J97" s="21"/>
      <c r="K97" s="21"/>
      <c r="L97" s="21">
        <v>1000000</v>
      </c>
      <c r="M97" s="20"/>
    </row>
    <row r="98" spans="1:13" s="34" customFormat="1" ht="15.75" outlineLevel="2" x14ac:dyDescent="0.25">
      <c r="A98" s="36" t="s">
        <v>48</v>
      </c>
      <c r="B98" s="33"/>
      <c r="C98" s="33">
        <v>1040000</v>
      </c>
      <c r="D98" s="33"/>
      <c r="E98" s="33"/>
      <c r="F98" s="33"/>
      <c r="G98" s="33"/>
      <c r="H98" s="33"/>
      <c r="I98" s="33">
        <v>120000</v>
      </c>
      <c r="J98" s="33"/>
      <c r="K98" s="33"/>
      <c r="L98" s="33">
        <v>920000</v>
      </c>
      <c r="M98" s="32"/>
    </row>
    <row r="99" spans="1:13" ht="31.5" outlineLevel="3" x14ac:dyDescent="0.25">
      <c r="A99" s="37" t="s">
        <v>56</v>
      </c>
      <c r="B99" s="21"/>
      <c r="C99" s="21">
        <v>1040000</v>
      </c>
      <c r="D99" s="21"/>
      <c r="E99" s="21"/>
      <c r="F99" s="21"/>
      <c r="G99" s="21"/>
      <c r="H99" s="21"/>
      <c r="I99" s="21">
        <v>120000</v>
      </c>
      <c r="J99" s="21"/>
      <c r="K99" s="21"/>
      <c r="L99" s="21">
        <v>920000</v>
      </c>
      <c r="M99" s="20"/>
    </row>
    <row r="100" spans="1:13" s="34" customFormat="1" ht="15.75" outlineLevel="2" x14ac:dyDescent="0.25">
      <c r="A100" s="36" t="s">
        <v>14</v>
      </c>
      <c r="B100" s="33"/>
      <c r="C100" s="33">
        <v>2689018</v>
      </c>
      <c r="D100" s="33"/>
      <c r="E100" s="33"/>
      <c r="F100" s="33"/>
      <c r="G100" s="33"/>
      <c r="H100" s="33"/>
      <c r="I100" s="33">
        <v>1757189.2</v>
      </c>
      <c r="J100" s="33"/>
      <c r="K100" s="33"/>
      <c r="L100" s="33">
        <v>931828.8</v>
      </c>
      <c r="M100" s="32"/>
    </row>
    <row r="101" spans="1:13" ht="15.75" outlineLevel="3" x14ac:dyDescent="0.25">
      <c r="A101" s="37" t="s">
        <v>57</v>
      </c>
      <c r="B101" s="21"/>
      <c r="C101" s="21">
        <v>367000</v>
      </c>
      <c r="D101" s="21"/>
      <c r="E101" s="21"/>
      <c r="F101" s="21"/>
      <c r="G101" s="21"/>
      <c r="H101" s="21"/>
      <c r="I101" s="21">
        <v>367000</v>
      </c>
      <c r="J101" s="21"/>
      <c r="K101" s="21"/>
      <c r="L101" s="21"/>
      <c r="M101" s="20"/>
    </row>
    <row r="102" spans="1:13" ht="15.75" outlineLevel="3" x14ac:dyDescent="0.25">
      <c r="A102" s="37" t="s">
        <v>37</v>
      </c>
      <c r="B102" s="21"/>
      <c r="C102" s="21">
        <v>947703</v>
      </c>
      <c r="D102" s="21"/>
      <c r="E102" s="21"/>
      <c r="F102" s="21"/>
      <c r="G102" s="21"/>
      <c r="H102" s="21"/>
      <c r="I102" s="21">
        <v>258429.2</v>
      </c>
      <c r="J102" s="21"/>
      <c r="K102" s="21"/>
      <c r="L102" s="21">
        <v>689273.8</v>
      </c>
      <c r="M102" s="20"/>
    </row>
    <row r="103" spans="1:13" ht="15.75" outlineLevel="3" x14ac:dyDescent="0.25">
      <c r="A103" s="37" t="s">
        <v>58</v>
      </c>
      <c r="B103" s="21"/>
      <c r="C103" s="21">
        <v>1374315</v>
      </c>
      <c r="D103" s="21"/>
      <c r="E103" s="21"/>
      <c r="F103" s="21"/>
      <c r="G103" s="21"/>
      <c r="H103" s="21"/>
      <c r="I103" s="21">
        <v>1131760</v>
      </c>
      <c r="J103" s="21"/>
      <c r="K103" s="21"/>
      <c r="L103" s="21">
        <v>242555</v>
      </c>
      <c r="M103" s="20"/>
    </row>
    <row r="104" spans="1:13" s="34" customFormat="1" ht="47.25" outlineLevel="2" x14ac:dyDescent="0.25">
      <c r="A104" s="36" t="s">
        <v>51</v>
      </c>
      <c r="B104" s="33"/>
      <c r="C104" s="33">
        <v>402340</v>
      </c>
      <c r="D104" s="33"/>
      <c r="E104" s="33"/>
      <c r="F104" s="33"/>
      <c r="G104" s="33"/>
      <c r="H104" s="33"/>
      <c r="I104" s="33">
        <v>240000</v>
      </c>
      <c r="J104" s="33"/>
      <c r="K104" s="33"/>
      <c r="L104" s="33">
        <v>162340</v>
      </c>
      <c r="M104" s="32"/>
    </row>
    <row r="105" spans="1:13" ht="15.75" outlineLevel="3" x14ac:dyDescent="0.25">
      <c r="A105" s="37" t="s">
        <v>59</v>
      </c>
      <c r="B105" s="21"/>
      <c r="C105" s="21">
        <v>402340</v>
      </c>
      <c r="D105" s="21"/>
      <c r="E105" s="21"/>
      <c r="F105" s="21"/>
      <c r="G105" s="21"/>
      <c r="H105" s="21"/>
      <c r="I105" s="21">
        <v>240000</v>
      </c>
      <c r="J105" s="21"/>
      <c r="K105" s="21"/>
      <c r="L105" s="21">
        <v>162340</v>
      </c>
      <c r="M105" s="20"/>
    </row>
    <row r="106" spans="1:13" s="34" customFormat="1" ht="47.25" outlineLevel="2" x14ac:dyDescent="0.25">
      <c r="A106" s="36" t="s">
        <v>60</v>
      </c>
      <c r="B106" s="33"/>
      <c r="C106" s="33">
        <v>448851</v>
      </c>
      <c r="D106" s="33"/>
      <c r="E106" s="33"/>
      <c r="F106" s="33"/>
      <c r="G106" s="33"/>
      <c r="H106" s="33"/>
      <c r="I106" s="33">
        <v>179532.06</v>
      </c>
      <c r="J106" s="33"/>
      <c r="K106" s="33"/>
      <c r="L106" s="33">
        <v>269318.94</v>
      </c>
      <c r="M106" s="32"/>
    </row>
    <row r="107" spans="1:13" ht="15.75" outlineLevel="3" x14ac:dyDescent="0.25">
      <c r="A107" s="37" t="s">
        <v>61</v>
      </c>
      <c r="B107" s="21"/>
      <c r="C107" s="21">
        <v>448851</v>
      </c>
      <c r="D107" s="21"/>
      <c r="E107" s="21"/>
      <c r="F107" s="21"/>
      <c r="G107" s="21"/>
      <c r="H107" s="21"/>
      <c r="I107" s="21">
        <v>179532.06</v>
      </c>
      <c r="J107" s="21"/>
      <c r="K107" s="21"/>
      <c r="L107" s="21">
        <v>269318.94</v>
      </c>
      <c r="M107" s="20"/>
    </row>
    <row r="108" spans="1:13" s="26" customFormat="1" ht="31.5" customHeight="1" outlineLevel="2" x14ac:dyDescent="0.2">
      <c r="A108" s="45" t="s">
        <v>96</v>
      </c>
      <c r="B108" s="45"/>
      <c r="C108" s="45"/>
      <c r="D108" s="45"/>
      <c r="E108" s="45"/>
      <c r="F108" s="45"/>
      <c r="G108" s="45"/>
      <c r="H108" s="45"/>
      <c r="I108" s="45"/>
      <c r="J108" s="45"/>
      <c r="K108" s="45"/>
      <c r="L108" s="45"/>
      <c r="M108" s="45"/>
    </row>
    <row r="109" spans="1:13" s="25" customFormat="1" ht="15.75" x14ac:dyDescent="0.25">
      <c r="A109" s="9" t="s">
        <v>97</v>
      </c>
      <c r="B109" s="12">
        <f t="shared" ref="B109:H109" si="8">SUM(B110:B116)</f>
        <v>3786055.2</v>
      </c>
      <c r="C109" s="12"/>
      <c r="D109" s="12"/>
      <c r="E109" s="12">
        <f t="shared" si="8"/>
        <v>4057000</v>
      </c>
      <c r="F109" s="12"/>
      <c r="G109" s="12"/>
      <c r="H109" s="12">
        <f t="shared" si="8"/>
        <v>4010732.1300000004</v>
      </c>
      <c r="I109" s="12"/>
      <c r="J109" s="12"/>
      <c r="K109" s="12">
        <f>SUM(K110:K116)</f>
        <v>3832323.0700000008</v>
      </c>
      <c r="L109" s="27"/>
      <c r="M109" s="28"/>
    </row>
    <row r="110" spans="1:13" s="8" customFormat="1" ht="15.75" x14ac:dyDescent="0.25">
      <c r="A110" s="15" t="s">
        <v>98</v>
      </c>
      <c r="B110" s="11">
        <f>20277.5+2486</f>
        <v>22763.5</v>
      </c>
      <c r="C110" s="10"/>
      <c r="D110" s="11"/>
      <c r="E110" s="16">
        <f>30000+15000</f>
        <v>45000</v>
      </c>
      <c r="F110" s="11"/>
      <c r="G110" s="10"/>
      <c r="H110" s="16">
        <f>22068+3119</f>
        <v>25187</v>
      </c>
      <c r="I110" s="11"/>
      <c r="J110" s="11"/>
      <c r="K110" s="16">
        <f t="shared" ref="K110:K116" si="9">B110+E110-H110</f>
        <v>42576.5</v>
      </c>
      <c r="L110" s="17"/>
      <c r="M110" s="14"/>
    </row>
    <row r="111" spans="1:13" s="8" customFormat="1" ht="15.75" x14ac:dyDescent="0.25">
      <c r="A111" s="15" t="s">
        <v>99</v>
      </c>
      <c r="B111" s="11">
        <v>67911</v>
      </c>
      <c r="C111" s="10"/>
      <c r="D111" s="11"/>
      <c r="E111" s="16">
        <v>30000</v>
      </c>
      <c r="F111" s="11"/>
      <c r="G111" s="10"/>
      <c r="H111" s="16">
        <v>68926</v>
      </c>
      <c r="I111" s="11"/>
      <c r="J111" s="11"/>
      <c r="K111" s="16">
        <f t="shared" si="9"/>
        <v>28985</v>
      </c>
      <c r="L111" s="13"/>
      <c r="M111" s="14"/>
    </row>
    <row r="112" spans="1:13" s="8" customFormat="1" ht="15.75" x14ac:dyDescent="0.25">
      <c r="A112" s="15" t="s">
        <v>100</v>
      </c>
      <c r="B112" s="11">
        <v>1171478.0200000003</v>
      </c>
      <c r="C112" s="10"/>
      <c r="D112" s="11"/>
      <c r="E112" s="16">
        <v>1587000</v>
      </c>
      <c r="F112" s="11"/>
      <c r="G112" s="10"/>
      <c r="H112" s="16">
        <f>1288576.25+2486.23</f>
        <v>1291062.48</v>
      </c>
      <c r="I112" s="11"/>
      <c r="J112" s="11"/>
      <c r="K112" s="16">
        <f t="shared" si="9"/>
        <v>1467415.5400000005</v>
      </c>
      <c r="L112" s="13"/>
      <c r="M112" s="14"/>
    </row>
    <row r="113" spans="1:13" s="8" customFormat="1" ht="15.75" x14ac:dyDescent="0.25">
      <c r="A113" s="15" t="s">
        <v>101</v>
      </c>
      <c r="B113" s="11">
        <v>725442.28</v>
      </c>
      <c r="C113" s="10"/>
      <c r="D113" s="11"/>
      <c r="E113" s="16">
        <v>705000</v>
      </c>
      <c r="F113" s="11"/>
      <c r="G113" s="10"/>
      <c r="H113" s="16">
        <f>766066.07+117.72</f>
        <v>766183.78999999992</v>
      </c>
      <c r="I113" s="11"/>
      <c r="J113" s="11"/>
      <c r="K113" s="16">
        <f t="shared" si="9"/>
        <v>664258.49000000011</v>
      </c>
      <c r="L113" s="13"/>
      <c r="M113" s="14"/>
    </row>
    <row r="114" spans="1:13" s="8" customFormat="1" ht="15.75" x14ac:dyDescent="0.25">
      <c r="A114" s="15" t="s">
        <v>102</v>
      </c>
      <c r="B114" s="11">
        <v>220967.22999999998</v>
      </c>
      <c r="C114" s="10"/>
      <c r="D114" s="11"/>
      <c r="E114" s="16">
        <v>265000</v>
      </c>
      <c r="F114" s="11"/>
      <c r="G114" s="10"/>
      <c r="H114" s="16">
        <v>285869.76</v>
      </c>
      <c r="I114" s="11"/>
      <c r="J114" s="11"/>
      <c r="K114" s="16">
        <f t="shared" si="9"/>
        <v>200097.46999999997</v>
      </c>
      <c r="L114" s="13"/>
      <c r="M114" s="14"/>
    </row>
    <row r="115" spans="1:13" s="8" customFormat="1" ht="15.75" x14ac:dyDescent="0.25">
      <c r="A115" s="15" t="s">
        <v>103</v>
      </c>
      <c r="B115" s="11">
        <v>871242.16999999993</v>
      </c>
      <c r="C115" s="10"/>
      <c r="D115" s="11"/>
      <c r="E115" s="16">
        <v>380000</v>
      </c>
      <c r="F115" s="11"/>
      <c r="G115" s="10"/>
      <c r="H115" s="16">
        <v>745429.25</v>
      </c>
      <c r="I115" s="11"/>
      <c r="J115" s="11"/>
      <c r="K115" s="16">
        <f>B115+E115-H115</f>
        <v>505812.91999999993</v>
      </c>
      <c r="L115" s="13"/>
      <c r="M115" s="14"/>
    </row>
    <row r="116" spans="1:13" s="8" customFormat="1" ht="15.75" x14ac:dyDescent="0.25">
      <c r="A116" s="15" t="s">
        <v>104</v>
      </c>
      <c r="B116" s="11">
        <v>706251</v>
      </c>
      <c r="C116" s="10"/>
      <c r="D116" s="11"/>
      <c r="E116" s="16">
        <v>1045000</v>
      </c>
      <c r="F116" s="11"/>
      <c r="G116" s="10"/>
      <c r="H116" s="16">
        <v>828073.85</v>
      </c>
      <c r="I116" s="11"/>
      <c r="J116" s="11"/>
      <c r="K116" s="16">
        <f t="shared" si="9"/>
        <v>923177.15</v>
      </c>
      <c r="L116" s="13"/>
      <c r="M116" s="14"/>
    </row>
    <row r="117" spans="1:13" s="7" customFormat="1" ht="31.5" x14ac:dyDescent="0.25">
      <c r="A117" s="29" t="s">
        <v>83</v>
      </c>
      <c r="B117" s="30">
        <v>720000</v>
      </c>
      <c r="C117" s="31"/>
      <c r="D117" s="31"/>
      <c r="E117" s="31"/>
      <c r="F117" s="31"/>
      <c r="G117" s="31"/>
      <c r="H117" s="30">
        <v>340000</v>
      </c>
      <c r="I117" s="31"/>
      <c r="J117" s="31"/>
      <c r="K117" s="30">
        <v>380000</v>
      </c>
      <c r="L117" s="31"/>
      <c r="M117" s="31"/>
    </row>
    <row r="118" spans="1:13" s="34" customFormat="1" ht="15.75" outlineLevel="2" x14ac:dyDescent="0.25">
      <c r="A118" s="36" t="s">
        <v>105</v>
      </c>
      <c r="B118" s="33">
        <v>720000</v>
      </c>
      <c r="C118" s="32"/>
      <c r="D118" s="32"/>
      <c r="E118" s="32"/>
      <c r="F118" s="32"/>
      <c r="G118" s="32"/>
      <c r="H118" s="33">
        <v>340000</v>
      </c>
      <c r="I118" s="32"/>
      <c r="J118" s="32"/>
      <c r="K118" s="33">
        <v>380000</v>
      </c>
      <c r="L118" s="32"/>
      <c r="M118" s="32"/>
    </row>
    <row r="119" spans="1:13" ht="15.75" outlineLevel="3" x14ac:dyDescent="0.25">
      <c r="A119" s="37" t="s">
        <v>84</v>
      </c>
      <c r="B119" s="21">
        <v>720000</v>
      </c>
      <c r="C119" s="20"/>
      <c r="D119" s="20"/>
      <c r="E119" s="20"/>
      <c r="F119" s="20"/>
      <c r="G119" s="20"/>
      <c r="H119" s="21">
        <v>340000</v>
      </c>
      <c r="I119" s="20"/>
      <c r="J119" s="20"/>
      <c r="K119" s="21">
        <v>380000</v>
      </c>
      <c r="L119" s="20"/>
      <c r="M119" s="20"/>
    </row>
    <row r="120" spans="1:13" s="7" customFormat="1" ht="15.75" x14ac:dyDescent="0.25">
      <c r="A120" s="35" t="s">
        <v>110</v>
      </c>
      <c r="B120" s="30">
        <f>B7+B117</f>
        <v>4506055.2</v>
      </c>
      <c r="C120" s="30">
        <f t="shared" ref="C120:M120" si="10">C7+C117</f>
        <v>355136151.5200001</v>
      </c>
      <c r="D120" s="30">
        <f t="shared" si="10"/>
        <v>533610.17999999993</v>
      </c>
      <c r="E120" s="30">
        <f t="shared" si="10"/>
        <v>4057000</v>
      </c>
      <c r="F120" s="30">
        <f t="shared" si="10"/>
        <v>3008757.57</v>
      </c>
      <c r="G120" s="30">
        <f t="shared" si="10"/>
        <v>1305475.6300000001</v>
      </c>
      <c r="H120" s="30">
        <f t="shared" si="10"/>
        <v>4350732.1300000008</v>
      </c>
      <c r="I120" s="30">
        <f t="shared" si="10"/>
        <v>93338671.469999999</v>
      </c>
      <c r="J120" s="30">
        <f t="shared" si="10"/>
        <v>121148.2</v>
      </c>
      <c r="K120" s="30">
        <f t="shared" si="10"/>
        <v>4212323.07</v>
      </c>
      <c r="L120" s="30">
        <f t="shared" si="10"/>
        <v>264806237.62000003</v>
      </c>
      <c r="M120" s="30">
        <f t="shared" si="10"/>
        <v>1717937.6100000003</v>
      </c>
    </row>
    <row r="121" spans="1:13" ht="15.75" x14ac:dyDescent="0.25"/>
    <row r="122" spans="1:13" ht="15.75" x14ac:dyDescent="0.25"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</row>
    <row r="123" spans="1:13" ht="15.75" x14ac:dyDescent="0.25"/>
    <row r="124" spans="1:13" ht="15.75" x14ac:dyDescent="0.25"/>
    <row r="125" spans="1:13" ht="15.75" x14ac:dyDescent="0.25"/>
    <row r="126" spans="1:13" ht="15.75" x14ac:dyDescent="0.25"/>
  </sheetData>
  <mergeCells count="13">
    <mergeCell ref="A8:M8"/>
    <mergeCell ref="A73:M73"/>
    <mergeCell ref="A93:M93"/>
    <mergeCell ref="A108:M108"/>
    <mergeCell ref="K1:M1"/>
    <mergeCell ref="A2:L2"/>
    <mergeCell ref="A3:L3"/>
    <mergeCell ref="A4:L4"/>
    <mergeCell ref="A5:A6"/>
    <mergeCell ref="B5:D5"/>
    <mergeCell ref="E5:G5"/>
    <mergeCell ref="H5:J5"/>
    <mergeCell ref="K5:M5"/>
  </mergeCells>
  <pageMargins left="0.39370078740157483" right="0.39370078740157483" top="0.39370078740157483" bottom="0.39370078740157483" header="0" footer="0"/>
  <pageSetup paperSize="9" scale="70" orientation="landscape" verticalDpi="0" r:id="rId1"/>
  <rowBreaks count="1" manualBreakCount="1">
    <brk id="9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TDSheet</vt:lpstr>
      <vt:lpstr>TDSheet!Заголовки_для_печати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Балан Наталья</cp:lastModifiedBy>
  <cp:lastPrinted>2021-02-18T10:53:36Z</cp:lastPrinted>
  <dcterms:modified xsi:type="dcterms:W3CDTF">2021-02-18T11:14:27Z</dcterms:modified>
</cp:coreProperties>
</file>