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1220" activeTab="3"/>
  </bookViews>
  <sheets>
    <sheet name="П355 по направлениям" sheetId="4" r:id="rId1"/>
    <sheet name="П355" sheetId="1" r:id="rId2"/>
    <sheet name="П123" sheetId="2" r:id="rId3"/>
    <sheet name="П218" sheetId="3" r:id="rId4"/>
  </sheets>
  <definedNames>
    <definedName name="_xlnm.Print_Titles" localSheetId="2">П123!$4:$6</definedName>
    <definedName name="_xlnm.Print_Titles" localSheetId="1">П355!$4:$6</definedName>
    <definedName name="_xlnm.Print_Area" localSheetId="2">П123!$A$1:$M$43</definedName>
    <definedName name="_xlnm.Print_Area" localSheetId="3">П218!$A$1:$M$53</definedName>
    <definedName name="_xlnm.Print_Area" localSheetId="1">П355!$A$1:$N$136</definedName>
    <definedName name="_xlnm.Print_Area" localSheetId="0">'П355 по направлениям'!$A$1:$K$29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" l="1"/>
  <c r="I19" i="4"/>
  <c r="H19" i="4"/>
  <c r="G19" i="4"/>
  <c r="F19" i="4"/>
  <c r="E19" i="4"/>
  <c r="D19" i="4"/>
  <c r="C19" i="4"/>
  <c r="J6" i="4"/>
  <c r="I6" i="4"/>
  <c r="I27" i="4" s="1"/>
  <c r="H6" i="4"/>
  <c r="H27" i="4" s="1"/>
  <c r="G6" i="4"/>
  <c r="G27" i="4" s="1"/>
  <c r="F6" i="4"/>
  <c r="F27" i="4" s="1"/>
  <c r="E6" i="4"/>
  <c r="E27" i="4" s="1"/>
  <c r="D6" i="4"/>
  <c r="D27" i="4" s="1"/>
  <c r="J27" i="4" s="1"/>
  <c r="C6" i="4"/>
  <c r="C27" i="4" s="1"/>
  <c r="K26" i="4" l="1"/>
  <c r="K24" i="4"/>
  <c r="K22" i="4"/>
  <c r="K20" i="4"/>
  <c r="K17" i="4"/>
  <c r="K15" i="4"/>
  <c r="K13" i="4"/>
  <c r="K11" i="4"/>
  <c r="K9" i="4"/>
  <c r="K7" i="4"/>
  <c r="K27" i="4"/>
  <c r="K25" i="4"/>
  <c r="K23" i="4"/>
  <c r="K21" i="4"/>
  <c r="K16" i="4"/>
  <c r="K14" i="4"/>
  <c r="K12" i="4"/>
  <c r="K10" i="4"/>
  <c r="K8" i="4"/>
  <c r="I51" i="3"/>
  <c r="K6" i="4" l="1"/>
  <c r="K19" i="4"/>
  <c r="A135" i="1"/>
  <c r="I134" i="1"/>
  <c r="I133" i="1"/>
  <c r="N133" i="1"/>
  <c r="I99" i="1"/>
  <c r="I98" i="1"/>
  <c r="N98" i="1"/>
  <c r="I54" i="1"/>
  <c r="I53" i="1"/>
  <c r="N53" i="1"/>
  <c r="A51" i="3"/>
  <c r="I50" i="3"/>
  <c r="M50" i="3"/>
  <c r="I38" i="3"/>
  <c r="I37" i="3"/>
  <c r="I36" i="3"/>
  <c r="M36" i="3"/>
  <c r="M25" i="3"/>
  <c r="I27" i="3"/>
  <c r="I26" i="3"/>
  <c r="I25" i="3"/>
  <c r="M42" i="2"/>
  <c r="M20" i="2" l="1"/>
  <c r="M51" i="3"/>
  <c r="N117" i="1"/>
  <c r="A43" i="2" l="1"/>
  <c r="N135" i="1" l="1"/>
  <c r="I53" i="3" l="1"/>
  <c r="A13" i="2" l="1"/>
  <c r="I52" i="3" l="1"/>
  <c r="I20" i="2" l="1"/>
  <c r="I31" i="2"/>
  <c r="I42" i="2"/>
  <c r="I43" i="2"/>
  <c r="M31" i="2"/>
  <c r="A19" i="2"/>
  <c r="I135" i="1" l="1"/>
  <c r="M43" i="2" l="1"/>
  <c r="A9" i="2" l="1"/>
  <c r="A10" i="2" s="1"/>
  <c r="A11" i="2" s="1"/>
  <c r="A12" i="2" s="1"/>
  <c r="A14" i="2" s="1"/>
  <c r="A15" i="2" s="1"/>
  <c r="A16" i="2" s="1"/>
  <c r="A17" i="2" s="1"/>
  <c r="I136" i="1" l="1"/>
</calcChain>
</file>

<file path=xl/comments1.xml><?xml version="1.0" encoding="utf-8"?>
<comments xmlns="http://schemas.openxmlformats.org/spreadsheetml/2006/main">
  <authors>
    <author>Балан Наталья</author>
  </authors>
  <commentList>
    <comment ref="N4" authorId="0">
      <text>
        <r>
          <rPr>
            <b/>
            <sz val="12"/>
            <color indexed="81"/>
            <rFont val="Tahoma"/>
            <family val="2"/>
            <charset val="204"/>
          </rPr>
          <t>Балан Наталья: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НАРАСТАЮЩИЙ ИТОГ</t>
        </r>
      </text>
    </comment>
  </commentList>
</comments>
</file>

<file path=xl/comments2.xml><?xml version="1.0" encoding="utf-8"?>
<comments xmlns="http://schemas.openxmlformats.org/spreadsheetml/2006/main">
  <authors>
    <author>Балан Наталья</author>
  </authors>
  <commentList>
    <comment ref="M4" authorId="0">
      <text>
        <r>
          <rPr>
            <b/>
            <sz val="12"/>
            <color indexed="81"/>
            <rFont val="Tahoma"/>
            <family val="2"/>
            <charset val="204"/>
          </rPr>
          <t>Балан Наталья: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НАРАСТАЮЩИЙ ИТОГ</t>
        </r>
      </text>
    </comment>
  </commentList>
</comments>
</file>

<file path=xl/comments3.xml><?xml version="1.0" encoding="utf-8"?>
<comments xmlns="http://schemas.openxmlformats.org/spreadsheetml/2006/main">
  <authors>
    <author>Балан Наталья</author>
  </authors>
  <commentList>
    <comment ref="M4" authorId="0">
      <text>
        <r>
          <rPr>
            <b/>
            <sz val="12"/>
            <color indexed="81"/>
            <rFont val="Tahoma"/>
            <family val="2"/>
            <charset val="204"/>
          </rPr>
          <t>Балан Наталья: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НАРАСТАЮЩИЙ ИТОГ</t>
        </r>
      </text>
    </comment>
  </commentList>
</comments>
</file>

<file path=xl/sharedStrings.xml><?xml version="1.0" encoding="utf-8"?>
<sst xmlns="http://schemas.openxmlformats.org/spreadsheetml/2006/main" count="1623" uniqueCount="943">
  <si>
    <t>РЕЕСТР</t>
  </si>
  <si>
    <t>№ п/п</t>
  </si>
  <si>
    <t>Сведения о заемщике</t>
  </si>
  <si>
    <t>Сведения о кредитном договоре</t>
  </si>
  <si>
    <t>Размер уменьшения налога на доходы, фактически произведеный по выданному кредиту,
 руб. ПМР</t>
  </si>
  <si>
    <t>Полное наименование заемщика</t>
  </si>
  <si>
    <t>отрасль (подотрасль) экономики</t>
  </si>
  <si>
    <t>место нахождения заемщика</t>
  </si>
  <si>
    <t>Номер кредитного договора</t>
  </si>
  <si>
    <t>Дата заключения кредитного договора</t>
  </si>
  <si>
    <t>Дата предоставления кредита заемщику (первый транш)</t>
  </si>
  <si>
    <t>срок кредита по кредитному договору, месяцев</t>
  </si>
  <si>
    <t>размер кредита по кредитному договору (валюта договора и руб.ПМР)</t>
  </si>
  <si>
    <t>валюта
кредита</t>
  </si>
  <si>
    <t>Цель кредитования</t>
  </si>
  <si>
    <t>Общая процентная ставка по кредиту</t>
  </si>
  <si>
    <t>Разница между общей процентной ставкой по кредиту и 7 (семью) процентами годовых</t>
  </si>
  <si>
    <t>ОАО "Эксимбанк"</t>
  </si>
  <si>
    <t>ЗАО "Швейная фирма "Вестра"</t>
  </si>
  <si>
    <t>Промышленность (швейное производство)</t>
  </si>
  <si>
    <t xml:space="preserve"> г. Бендеры, 
ул. Лазо, д.16</t>
  </si>
  <si>
    <t>137</t>
  </si>
  <si>
    <t>11.12.2018г.</t>
  </si>
  <si>
    <t>14.12.2018г.</t>
  </si>
  <si>
    <t>60</t>
  </si>
  <si>
    <t>Евро</t>
  </si>
  <si>
    <t>модернизация и обновление швейного производства (приобретение оборудования по договорам и контрактам)</t>
  </si>
  <si>
    <t>13.0</t>
  </si>
  <si>
    <t>6.0 %</t>
  </si>
  <si>
    <t>ООО "ЕвроРостАгро"</t>
  </si>
  <si>
    <t>АПК (производство плодов)</t>
  </si>
  <si>
    <t>Слободзейский р-н, с. Суклея, Гребеницкая дорога, д. 5 А</t>
  </si>
  <si>
    <t>15.02.2019г.</t>
  </si>
  <si>
    <t>26.02.2019г.</t>
  </si>
  <si>
    <t>модернизация и техническое перевооружение основных средств в сельском хозяйстве, в производстве плодов (приобретение саженцев для сада, а так же оборудования, комплектующих для системы поддержки и системы капельного орошения)</t>
  </si>
  <si>
    <t>10.0</t>
  </si>
  <si>
    <t>3.0 %</t>
  </si>
  <si>
    <t>ОАО "Флоаре"</t>
  </si>
  <si>
    <t>Легкая промышленность (обувное производство)</t>
  </si>
  <si>
    <t>г. Бендеры, ул. Коммунистическая, д.181</t>
  </si>
  <si>
    <t>21.02.2019г.</t>
  </si>
  <si>
    <t>07.03.2019г.</t>
  </si>
  <si>
    <t>модернизация и обновление обувного производства (приобретение оборудования по договорам и контрактам)</t>
  </si>
  <si>
    <t>11.0</t>
  </si>
  <si>
    <t>4.0 %</t>
  </si>
  <si>
    <t>ЗАО "ОФ Тигина"</t>
  </si>
  <si>
    <t>г. Бендеры, ул. Кишиневская, д.20</t>
  </si>
  <si>
    <t>14.03.2019г.</t>
  </si>
  <si>
    <t>ООО "Темп-групп"</t>
  </si>
  <si>
    <t>АПК (производство мяса птицы)</t>
  </si>
  <si>
    <t>Дубоссаркий р-н, с.Дзержинское, ул.Свердлова, д.1а</t>
  </si>
  <si>
    <t>27.03.2019г.</t>
  </si>
  <si>
    <t>04.04.2019г.</t>
  </si>
  <si>
    <t>расширение и модернизация производства для выращивания птицы (приобретение оборудования для корпусов птицы и стеновых панелей)</t>
  </si>
  <si>
    <t>3.0%</t>
  </si>
  <si>
    <t>ООО "Фиальт-Агро"</t>
  </si>
  <si>
    <t>01.04.2019г.</t>
  </si>
  <si>
    <t>ООО "АГРО-ФРУКТ"</t>
  </si>
  <si>
    <t>АПК (картофелеводство, овощеводство, производство плодов)</t>
  </si>
  <si>
    <t xml:space="preserve">Григориопольский р-н, с.Малаешты, ул.Ленина, д. б/н </t>
  </si>
  <si>
    <t>модернизания и техническое перевооружение основных средств (реконструкция холодильной камеры, приобретение с/х техники и оборудования)</t>
  </si>
  <si>
    <t>20.05.2019г.</t>
  </si>
  <si>
    <t>24.05.2019г.</t>
  </si>
  <si>
    <t>строительство комплекса по хранению и переработке фруктов</t>
  </si>
  <si>
    <t>ООО "Фикс"</t>
  </si>
  <si>
    <t>АПК (картофелеводство и овощеводство)</t>
  </si>
  <si>
    <t>Слободзейский р-н, с. Терновка, ул. Ленина, д. 20/2</t>
  </si>
  <si>
    <t>92</t>
  </si>
  <si>
    <t>14.06.2019г.</t>
  </si>
  <si>
    <t>27.06.2019г.</t>
  </si>
  <si>
    <t>приобретение контейнеров для хранения овощей и сельскохозяйственной техники</t>
  </si>
  <si>
    <t>ООО "Терра ностра"</t>
  </si>
  <si>
    <t>АПК (животноводство)</t>
  </si>
  <si>
    <t>ПМР, Рыбницкий р-н, с. Бутучаны, ул. Новоселов, д. 20</t>
  </si>
  <si>
    <t>17.06.2019г.</t>
  </si>
  <si>
    <t>01.07.2019г.</t>
  </si>
  <si>
    <t>долл. США</t>
  </si>
  <si>
    <t>приобретение сельскохозяйственной техники и оборудования для заготовки</t>
  </si>
  <si>
    <t>4%</t>
  </si>
  <si>
    <t>ООО "ТанЛео"</t>
  </si>
  <si>
    <t>Промышленность (мукомольно-крупяная и комбикормовая, мукомольная, крупяная)</t>
  </si>
  <si>
    <t>Слободзейский р-н, с. Карагаш, ул. С. Лазо, д. 102</t>
  </si>
  <si>
    <t>97</t>
  </si>
  <si>
    <t>25.06.2019г.</t>
  </si>
  <si>
    <t>28.06.2019г.</t>
  </si>
  <si>
    <t>приобретение оборудования для мельничного комплекса</t>
  </si>
  <si>
    <t>ООО "Племжив агроэлит"</t>
  </si>
  <si>
    <t xml:space="preserve"> АПК (животноводство)</t>
  </si>
  <si>
    <t>ПМР, Рыбницкий р-н, с. Ульма, ул. Ленина, д. 33, кв. 2</t>
  </si>
  <si>
    <t>11.07.2019г.</t>
  </si>
  <si>
    <t>01.08.2019г.</t>
  </si>
  <si>
    <t>приобретение сельскохозяйственной техники для заготовки кормов</t>
  </si>
  <si>
    <t>ГУП "ГК Днестрэнерго"</t>
  </si>
  <si>
    <t>Промышленность (электрические сети)</t>
  </si>
  <si>
    <t>ПМР, г. Тирасполь, ул. Украинская, д. 5</t>
  </si>
  <si>
    <t>14.08.2019г.</t>
  </si>
  <si>
    <t>01.11.2019г.</t>
  </si>
  <si>
    <t>выполнение инвестиционной программы  (кап.ремонт подстанций,линий электропередач,зданий и сооружений,реконструкция,модернизация, прочие инвестиционные проекты)</t>
  </si>
  <si>
    <t>ООО "Теллус"</t>
  </si>
  <si>
    <t>Промышленность (обувное производство)</t>
  </si>
  <si>
    <t>ПМР, г. Бендеры, ул. Московская, д. 21/1</t>
  </si>
  <si>
    <t>23.09.2019г.</t>
  </si>
  <si>
    <t>18.11.2019г.</t>
  </si>
  <si>
    <t xml:space="preserve">приобретение оборудования, модернизация и обновление производства </t>
  </si>
  <si>
    <t>ООО  "ТехАгроПолюс"</t>
  </si>
  <si>
    <t>АПК  (картофелеводство, производство зерновых и масленичных культур)</t>
  </si>
  <si>
    <t>ПМР, Слободзейский р-н, с. Глиное, ул. Чапаева, д. 115 "А"</t>
  </si>
  <si>
    <t>24.10.2019г.</t>
  </si>
  <si>
    <t>22.11.2019г.</t>
  </si>
  <si>
    <t xml:space="preserve">приобретение двух дождевальных установок, а также полиэтиленовых труб и фитингов для создания системы гидрантов и подземного трубопровода </t>
  </si>
  <si>
    <t>05.11.2019г.</t>
  </si>
  <si>
    <t>приобретение сельскохозяйственной техники  для заготовки и раздачи кормов</t>
  </si>
  <si>
    <t>ООО "ДобАгро"</t>
  </si>
  <si>
    <t>АПК (производство плодов, ягод и винограда)</t>
  </si>
  <si>
    <t>ПМР, Слободзейский р-н, с. Парканы, ул. К. Маркса, д. 42</t>
  </si>
  <si>
    <t>28.10.2019г.</t>
  </si>
  <si>
    <t>17.12.2019г.</t>
  </si>
  <si>
    <t>модернизация холодильных камер</t>
  </si>
  <si>
    <t>ООО "Тирнистром"</t>
  </si>
  <si>
    <t xml:space="preserve">Промышленность нерудных строительных материалов (организация по добыче, дроблению и обогащению строительного камня, щебня, гравия, песчано-гравийной смеси и стороительного песка) </t>
  </si>
  <si>
    <t>ПМР, г. Тирасполь, ул. Энергетиков, д. 97</t>
  </si>
  <si>
    <t>14.11.2019г.</t>
  </si>
  <si>
    <t>20.11.2019г.</t>
  </si>
  <si>
    <t>капитальный ремонт шагающих экскаваторов и приобретение основных средств</t>
  </si>
  <si>
    <t>4.0%</t>
  </si>
  <si>
    <t>ПМР, Слободзейский р-н, с. Карагаш, ул. С. Лазо, д. 102</t>
  </si>
  <si>
    <t>29.11.2019г.</t>
  </si>
  <si>
    <t>10.12.2019г.</t>
  </si>
  <si>
    <t>ООО "Молоток"</t>
  </si>
  <si>
    <t>Строительство. Промышленность (производство строительных металлоизделий)</t>
  </si>
  <si>
    <t>ПМР, г. Бендеры, ул. Индустриальная, д. 105, кв. 24</t>
  </si>
  <si>
    <t>приобретение недвижимого имущества и оборудования</t>
  </si>
  <si>
    <t>Итого</t>
  </si>
  <si>
    <t>ЗАО "Агропромбанк"</t>
  </si>
  <si>
    <t>1</t>
  </si>
  <si>
    <t>КОЛХОЗ "ПУТЬ ЛЕНИНА" КАМЕНСКОГО РАЙОНА</t>
  </si>
  <si>
    <t>АПК (овощеводство, животноводство)</t>
  </si>
  <si>
    <t>Каменский район с. Хрустовая</t>
  </si>
  <si>
    <t>608/7-08</t>
  </si>
  <si>
    <t>12.06.2019</t>
  </si>
  <si>
    <t>13.06.2019</t>
  </si>
  <si>
    <t xml:space="preserve">покупка с/х техники и запасных частей </t>
  </si>
  <si>
    <t>10%</t>
  </si>
  <si>
    <t>3%</t>
  </si>
  <si>
    <t>2</t>
  </si>
  <si>
    <t>ООО "ТЕРА"</t>
  </si>
  <si>
    <t>Бумажная промышленность (производство изделий из бумаги и картона)</t>
  </si>
  <si>
    <t>г. Бендеры, ул. Петровского 27</t>
  </si>
  <si>
    <t>609/7-08</t>
  </si>
  <si>
    <t>20.06.2019</t>
  </si>
  <si>
    <t>26.06.2019</t>
  </si>
  <si>
    <t>58</t>
  </si>
  <si>
    <t>приобретение недвижимости (строений), замощения (заасфальтированной прилегающей территории) и приобретение основных средств (внутриплощадочные сети водопровода, длина 75 метров, внутриплощадочные электрические сети 0,4 кв. на железобетонных опорах, протяженностью 0,3 км, внутриплощадочные сети канализации, длина 900 метров);  приобретение оборудования для производства туалетной бумаги;  проведение монтажных и пусконаладочных работ)</t>
  </si>
  <si>
    <t>11%</t>
  </si>
  <si>
    <t>3</t>
  </si>
  <si>
    <t>ООО "ВЕК"</t>
  </si>
  <si>
    <t>Промышленность строительных материалов (производство труб)</t>
  </si>
  <si>
    <t>г. Бендеры, ул. Дзержинского 4-А</t>
  </si>
  <si>
    <t>619/7-08</t>
  </si>
  <si>
    <t>18.07.2019</t>
  </si>
  <si>
    <t>23.07.2019</t>
  </si>
  <si>
    <t>35</t>
  </si>
  <si>
    <t>покупка основных средств (HSS станок для заточки дисковых пил PNK-AC-CNC (600) и опции к нему)</t>
  </si>
  <si>
    <t>4</t>
  </si>
  <si>
    <t>ЗАО "БЕНДЕРСКИЙ МЯСОКОМБИНАТ"</t>
  </si>
  <si>
    <t>Пищевая промышленность</t>
  </si>
  <si>
    <t>г. Бендеры, ул. Индустриальная 35</t>
  </si>
  <si>
    <t>641/7-08</t>
  </si>
  <si>
    <t>20.09.2019</t>
  </si>
  <si>
    <t>24.09.2019</t>
  </si>
  <si>
    <t>59</t>
  </si>
  <si>
    <t>покупка основных средств (коптильно-варочная камера Novotherm 3E, с полуавтоматической системой мойки;Мойка ящиков MPP-150E;  Вакуумный наполнитель Handtmann VF620; Машина для снятия шкурки)</t>
  </si>
  <si>
    <t>5</t>
  </si>
  <si>
    <t>ООО "СТРОЕНЦЫ"</t>
  </si>
  <si>
    <t>АПК</t>
  </si>
  <si>
    <t>Рыбницкий район, с. Строенцы</t>
  </si>
  <si>
    <t>653/7-08</t>
  </si>
  <si>
    <t>30.09.2019</t>
  </si>
  <si>
    <t>покупка основных средств, ремонт/модернизация строений (Измельчитель-смеситель-раздатчик кормов ИСРК-12Ф; Материалы для реконструкции кровли; Строительные материалы;сэндвич панели;Резиновые коврики )</t>
  </si>
  <si>
    <t>6</t>
  </si>
  <si>
    <t>КФХ ЛУПАШКО ИГОРЬ СЕРГЕЕВИЧ</t>
  </si>
  <si>
    <t>Каменский район, г. каменка, пер. Заводской 152</t>
  </si>
  <si>
    <t>462/7-09</t>
  </si>
  <si>
    <t>26.09.2019</t>
  </si>
  <si>
    <t>27.09.2019</t>
  </si>
  <si>
    <t>покупка основных средств (с/х техника (трактор John Deere 6195M); Плуг LEMKEN Euro Opal 9 4+1)</t>
  </si>
  <si>
    <t>7</t>
  </si>
  <si>
    <t>ООО "ХОЛПАРК"</t>
  </si>
  <si>
    <t>АПК (овощеводство)</t>
  </si>
  <si>
    <t>Слободзейский район, с. Парканы, ул. Ленина 114</t>
  </si>
  <si>
    <t>646/7-08</t>
  </si>
  <si>
    <t>09.10.2019</t>
  </si>
  <si>
    <t>17.10.2019</t>
  </si>
  <si>
    <t>покупка основных средств (Трактор John Deere-8420, гос.№ 417СА, 2005г.в., № дв. RG6081H283936, зав.№PW8420P037612, тех.талон серии АС №1965;Плуг к трактору John Deere, Gregorie Besson, Франция, модель SPY9 716 160 100, зав.№715727;  Плуг к трактору John Deere, Gregorie Besson, Франция, модель RC4 416 160 100, зав.№725042 НЕТ в залоге; Культиватор Topdown TD500, сер.№TD-524, инстр. TD400-700 VER.2.2; Дисковая борона DB 600T, 2004 г.в., зав.№441;Дисковая борона DB 600T, 2004 г.в., зав.№441;  Сеялка Gaspardo Maestra 12-тирядная; Пневматическая сеялка прямого высева GIGANTE 600)</t>
  </si>
  <si>
    <t>8</t>
  </si>
  <si>
    <t>ООО "ЭКО САД"</t>
  </si>
  <si>
    <t>Растениеводство (производство плодов) ореховый сад</t>
  </si>
  <si>
    <t>г. Тирасполь, пер. Труда 7</t>
  </si>
  <si>
    <t>671/7-08</t>
  </si>
  <si>
    <t>24.10.2019</t>
  </si>
  <si>
    <t>29.10.2019</t>
  </si>
  <si>
    <t>покупка основных средств (Саженцы ореха грецкого; трактор Беларус-952; борона дисковая прицепная БДП 3200 (с диском 660мм); Опрыскиватель прицепной PRESTIGE 2000 (ширина захвата штанги 16м))</t>
  </si>
  <si>
    <t>9</t>
  </si>
  <si>
    <t>КФХ ШПИЛЬКИН ВАЛЕРИЙ НИКОЛАЕВИЧ</t>
  </si>
  <si>
    <t>Каменский район, г. Каменка, пер. Заводской д.577, кв 77</t>
  </si>
  <si>
    <t>489/7-09</t>
  </si>
  <si>
    <t>25.10.2019</t>
  </si>
  <si>
    <t>покупка  основных средств (с/х техника (трактор Белорус-82.1))</t>
  </si>
  <si>
    <t>12%</t>
  </si>
  <si>
    <t>5%</t>
  </si>
  <si>
    <t>10</t>
  </si>
  <si>
    <t xml:space="preserve"> ООО "ДИНИСАЛЛ"</t>
  </si>
  <si>
    <t>г. Бендеры, ул  Т.Кручок, 27, кв.4</t>
  </si>
  <si>
    <t>665/7-08</t>
  </si>
  <si>
    <t>20.11.2019</t>
  </si>
  <si>
    <t>11</t>
  </si>
  <si>
    <t>СООО "АНДОРКОМ"</t>
  </si>
  <si>
    <t>промышленность строительных материалов</t>
  </si>
  <si>
    <t>Григориопольский район, с.Малаешты ул. Фрунзе, 23</t>
  </si>
  <si>
    <t>672/7-08</t>
  </si>
  <si>
    <t>28.10.2019</t>
  </si>
  <si>
    <t>приобретении основных средств (Бульдозер Komatsu D65PX-15E0, 2008 года выпуска; Экскаватор KOMATSU PC350NLC-8, 2008 года; Грохот ГИЛ-43; ленточные транспортеры в количестве 4 (четырех) единиц)</t>
  </si>
  <si>
    <t>12</t>
  </si>
  <si>
    <t>ООО "УЛЬТРАПЛАСТ"</t>
  </si>
  <si>
    <t>Химическая промышленность</t>
  </si>
  <si>
    <t>г. Бендеры, ул. Космонавтов, 29, кв 51</t>
  </si>
  <si>
    <t>685/7-08</t>
  </si>
  <si>
    <t>21.11.2019</t>
  </si>
  <si>
    <t>26.11.2019</t>
  </si>
  <si>
    <t>24</t>
  </si>
  <si>
    <t>Покупка основных средств (Полуавтоматическая выдувная машина модель HZ880; комплектующие для оборудования по производству пластиковых бутылок)</t>
  </si>
  <si>
    <t>13</t>
  </si>
  <si>
    <t>ООО "КАЛИНА"</t>
  </si>
  <si>
    <t>АПК (растениеводство и животноводство)</t>
  </si>
  <si>
    <t>Каменский район, г. Каменка, ул. Кирова, д.216</t>
  </si>
  <si>
    <t>692/7-08</t>
  </si>
  <si>
    <t>28.11.2019</t>
  </si>
  <si>
    <t>29.11.2019</t>
  </si>
  <si>
    <t>Покупка основных средств (Зерноуборочный комбайн Case IH, модель AF 7250; жатка зерновая Case IH 3050 VariCut (9,4м) с двумя боковыми ножницами и гидравлическим приводом; жатка Dominoni для уборки подсолнечника сплошного действия FREE SUN GF-1150; жатка для уборки кукурузы Dominoni S9712B)</t>
  </si>
  <si>
    <t>14</t>
  </si>
  <si>
    <t>ООО "АРТ СТРОЙ"</t>
  </si>
  <si>
    <t>Промышленность строительных материалов</t>
  </si>
  <si>
    <t>г. Бендеры, ул. Ткаченко, 10</t>
  </si>
  <si>
    <t>696/7-08</t>
  </si>
  <si>
    <t>04.12.2019</t>
  </si>
  <si>
    <t>09.12.2019</t>
  </si>
  <si>
    <t>Покупка основных средств (Автоматическая линия по изготовлению окон и дверей ПВХ (обрабатывающий и распиловочный центр, станок для привинчивания армирования, фурнитурный стол, сборочный стол, стенд остекления, станок для фрезеровки торцов импоста под углом); Автоматическая линия по производству стеклопакетов;Станок для прямолинейной и криволинейной резки стекла; Оборудование для производства окон и дверей ПВХ в ассортименте и погрузчик для обслуживания производства окон и дверей ПВХ)</t>
  </si>
  <si>
    <t>11,50%</t>
  </si>
  <si>
    <t>4,50%</t>
  </si>
  <si>
    <t>15</t>
  </si>
  <si>
    <t>ДООО "ПОЛИМИР"</t>
  </si>
  <si>
    <t>Химическая и нефтехимическая промышленность</t>
  </si>
  <si>
    <t>Григориопольский район, ПГТ Маяк</t>
  </si>
  <si>
    <t>698/7-08</t>
  </si>
  <si>
    <t>26.12.2019</t>
  </si>
  <si>
    <t>27.12.2019</t>
  </si>
  <si>
    <t>Покупка основных средств (Экструзионная линия для производства ПЭ труб 2 шт.)</t>
  </si>
  <si>
    <t>ЗАО "Приднестровский Сбербанк"</t>
  </si>
  <si>
    <t>ООО "Агро Компакт"</t>
  </si>
  <si>
    <t>АПК (подотрасль -растениеводство, производство зерновых,  производство плодов, ягод и винограда, производства масличных культур)</t>
  </si>
  <si>
    <t>Григор. р-н,   с.Красная горка, ул.Тираспольская, 84</t>
  </si>
  <si>
    <t>инвестиционные цели, а именно на финансирование затрат  на закладку многолетних насаждений, приобретение основных средств, согласно контрактов</t>
  </si>
  <si>
    <t>ООО "Агрикол ППК"</t>
  </si>
  <si>
    <t>АПК (подотрасль -растениеводство, производство зерновых, картофелеводство и овощеводство, производство плодов, ягод и винограда)</t>
  </si>
  <si>
    <t xml:space="preserve">Григориопольский район,   с.Малаешты, ул. 28 Июня, 16 </t>
  </si>
  <si>
    <t>ООО "Рист"</t>
  </si>
  <si>
    <t xml:space="preserve">АПК (овощеводство, растениеводство) </t>
  </si>
  <si>
    <t>Рыбницкий р-н с.Мокра ул Коммунаров д 77</t>
  </si>
  <si>
    <t>приобретение основных средств для орошения</t>
  </si>
  <si>
    <t>ООО "Фарбена"</t>
  </si>
  <si>
    <t>Слободзейкий р-н с.Незавертайловка, ул. Горького, д.182</t>
  </si>
  <si>
    <t>12.06.2019 г.</t>
  </si>
  <si>
    <t>Приобретение основных средств (с/х техника и оборудование, необходимые для заготовки кормов)</t>
  </si>
  <si>
    <t>ООО "Сельскохозяйственная Фирма "Экспедиция-Агро"</t>
  </si>
  <si>
    <t xml:space="preserve">Слободзейский район, с.Новокотовск, ул.Ткаченко, д.2 </t>
  </si>
  <si>
    <t>приобретение машины для уборки брокколи и цветной капусты, согласно заключенного контракта №1921 от 19 марта 2019 г. с компанией Sweere Food Processing Equipment BV (Нидерланды).</t>
  </si>
  <si>
    <t>Слободзейский район, с.Новокотовск, ул.Ткаченко, д.3</t>
  </si>
  <si>
    <t>приобретение основных средств – дождевальной установки  RKD Center pivot (контракт №9/19 от 01.10.2019г.),  труб D315PN8 (контракт №1147 MD от 01.10.2019)</t>
  </si>
  <si>
    <t>Слободзейский район, с.Новокотовск, ул.Ткаченко, д.4</t>
  </si>
  <si>
    <t>строительство холодильного склада минусового хранения, согласно договоров б/н от 30.09.2019г. - ООО «ПВА-групп», контракта №20 от 20.09.2019г. - S.C. Topanel S.A., контракта №30/08/2019 от  30.08.2019г. - Astra LLC , контракта №03-09-19М от 03.09.2019г. - Willmond LLP, договора №1-09/19 от 05.09.2019г - ЗАО «УПТК-строй», договора №4/09 от 04.09.2019г. - ООО «Евромет»,  договора № RA77/2019 от 20.09.2019г. -SRL «Transport union».</t>
  </si>
  <si>
    <t>НП ЗАО "Электромаш</t>
  </si>
  <si>
    <t xml:space="preserve">Промышленность  (машиностроение) </t>
  </si>
  <si>
    <t>ПМР, г.Тирасполь, ул. Сакриера, 1</t>
  </si>
  <si>
    <t>Модернизация станочного оборудования, приобретение основных средств, согласно контрактов</t>
  </si>
  <si>
    <t>ВСЕГО</t>
  </si>
  <si>
    <t>Промышленность (промышленность строительных материалов)</t>
  </si>
  <si>
    <t>ПМР, г. Тирасполь, ул. Шевченко, д. 86</t>
  </si>
  <si>
    <t>09.01.2020г.</t>
  </si>
  <si>
    <t>21.01.2020г.</t>
  </si>
  <si>
    <t>приобретение установки по производству бетона ELKOMIX-60 согласно контракта №2019/27 от 14.11.2019 г.</t>
  </si>
  <si>
    <t>Сельское хозяйство (растениеводство)</t>
  </si>
  <si>
    <t>ПМР, Григориопольский р-н, с. Малаешты, ул. 28 Июня, д. 16</t>
  </si>
  <si>
    <t>14.01.2020г.</t>
  </si>
  <si>
    <t>23.01.2020г.</t>
  </si>
  <si>
    <t>приобретение ирригационной машины кругового типа, реконструкция оросительных систем (приобретение комплектующих к дождевальным машинам)</t>
  </si>
  <si>
    <t>Промышленность (хлебопекарная промышленность, кондитерская промышленность)</t>
  </si>
  <si>
    <t>ПМР, г. Рыбница, ул. Мичурина, д. 47</t>
  </si>
  <si>
    <t>04.03.2020 г.</t>
  </si>
  <si>
    <t>приобретение оборудования и инвентаря для хлебобулочного и кондитерского цехов для расширения и модернизации производства хлебобулочных и кондитерских изделий</t>
  </si>
  <si>
    <t>ПМР, Слободзейский р-н, с. Терновка, ул. Ленина, д. 41</t>
  </si>
  <si>
    <t>20.03.2020 г.</t>
  </si>
  <si>
    <t>приобретение ипподромной системы полива с фронтальным движением МОДЕЛИ Shint 658, 349,4 m-253 m3/h, согласно Контракта № 06/20 от 03.03.2020 года</t>
  </si>
  <si>
    <t>ЗАО "УПТК-СТРОЙ"</t>
  </si>
  <si>
    <t>ООО "Айдаред"</t>
  </si>
  <si>
    <t>ЗАО "Рыбницкий хлебокомбинат"</t>
  </si>
  <si>
    <t>16</t>
  </si>
  <si>
    <t>Сельское хозяйство (растениеводство и животноводство)</t>
  </si>
  <si>
    <t>Григориопольский район, с. Красногорка (МТФ)</t>
  </si>
  <si>
    <t>710/7-08</t>
  </si>
  <si>
    <t>Покупка основных средств (круговые стационарные установки в количестве 7 шт.; трубы полимерные, комплектующие и оборудование к ним, а также сопутствующие товары)</t>
  </si>
  <si>
    <t>17</t>
  </si>
  <si>
    <t>г. Бендеры, ул. Ползунова, д. 15</t>
  </si>
  <si>
    <t>711/7-08</t>
  </si>
  <si>
    <t>Покупка основных средств (Автоматический дозатор А1 (12x1,35L+4x2,3L POM canisters+2Y pump) - 4 шт. и шейкер автоматический S5  - 4шт.)</t>
  </si>
  <si>
    <t>18</t>
  </si>
  <si>
    <t xml:space="preserve">Промышленность строительных материалов </t>
  </si>
  <si>
    <t>г. Тирасполь, ул. К.Либкнехта, 121</t>
  </si>
  <si>
    <t>720/7-08</t>
  </si>
  <si>
    <t>18.02.2020</t>
  </si>
  <si>
    <t>27.02.2020</t>
  </si>
  <si>
    <t>Покупка основных средств (Обрабатывающий центр для ПВХ; Линия сварки и очистки KMW; Перечень оборудования для обработки ПВХ профиля (пила двойной резки, цифровой аппарат для измерения, станок для обработки торца, станция монтажа фурнитуры)); другое (услуги демонтажа и погрузки оборудования)</t>
  </si>
  <si>
    <t>19</t>
  </si>
  <si>
    <t>Сельское хозяйство</t>
  </si>
  <si>
    <t>с. Незавертайловка, ул. Ленина 119</t>
  </si>
  <si>
    <t>724/7-08</t>
  </si>
  <si>
    <t>21.02.2020</t>
  </si>
  <si>
    <t>36</t>
  </si>
  <si>
    <t>Покупка основных средств (Дождевальная машина "ФРЕГАТ" ДМФ-Ф-Б9-504-110; Дождевальная машина "ФРЕГАТ" ДМФ-Ф-А5-323-75; Насосный агрегат с дизельным приводом типа АНДш 315-32)</t>
  </si>
  <si>
    <t>20</t>
  </si>
  <si>
    <t>Сельское хозяйство (Растениеводство (картофелеводство и овощеводство, производство плодов, ягод и винограда))</t>
  </si>
  <si>
    <t>г. Бендеры, ул. Суворова, 114</t>
  </si>
  <si>
    <t>725/7-08</t>
  </si>
  <si>
    <t>Покупка основных средств (Системы защиты от заморозков: Frostbuster F501-8шт.; Оборудование для мадернизации холодильных помещений: воздухоохладитель Theromkey IMT463.78D6E, холодильная централь модель CSB-F-1x400MTX с электрическим щитоми монтажной фурнитурой, инвертор Р=37kW, инвертор Р=11kW, ультразвуковой увлажнитель воздуха SEB6500 с монтажной фурнитурой, Tarp System с монтажной фурнитурой)</t>
  </si>
  <si>
    <t>21</t>
  </si>
  <si>
    <t>КРАСНОГОРКА ЛАЗАРЕВА 16</t>
  </si>
  <si>
    <t>524/7-09</t>
  </si>
  <si>
    <t>28.02.2020</t>
  </si>
  <si>
    <t>10.03.2020</t>
  </si>
  <si>
    <t>Покупка основных средств (дождевальная машина PRORAIN F40 (2 единицы))</t>
  </si>
  <si>
    <t>22</t>
  </si>
  <si>
    <t>СЛОБОДЗЕЙСКИЙ РАЙОН, С. БЛИЖНИЙ ХУТОР МИЧУРИНА 57</t>
  </si>
  <si>
    <t>739/7-08</t>
  </si>
  <si>
    <t>17.03.2020</t>
  </si>
  <si>
    <t>20.03.2020</t>
  </si>
  <si>
    <t>покупка основных средств (Центральная круговая оросительная система модель 8120 (круговая система 365 м, круговая система 555 м, круговая система 690 м); Комплектующие для установки трубопроводной системы и подвода воды к оросительным системам)</t>
  </si>
  <si>
    <t>23</t>
  </si>
  <si>
    <t>Слободзейский район, с.Суклея Гребеницкая дорога 5а</t>
  </si>
  <si>
    <t>740/7-08</t>
  </si>
  <si>
    <t>25.03.2020</t>
  </si>
  <si>
    <t>02.04.2020</t>
  </si>
  <si>
    <t>покупка основных средств (саженцы персика плоского)</t>
  </si>
  <si>
    <t>ДООО "СЕЛЬСКОХОЗЯЙСТВЕННАЯ ФИРМА "ГАРАНТ-АГРО"</t>
  </si>
  <si>
    <t>ООО " АПЕЛЬСИН"</t>
  </si>
  <si>
    <t>ООО "ПРОФИ ЛЮКС"</t>
  </si>
  <si>
    <t>СООО "СЕЛЬСКОХОЗЯЙСТВЕННАЯ ФИРМА "ПИК-АГРО"</t>
  </si>
  <si>
    <t>ООО "ПОЛЮС-АГРО"</t>
  </si>
  <si>
    <t>КФХ САРАНЧА АЛЕКСАНДР НИКОЛАЕВИЧ</t>
  </si>
  <si>
    <t>ООО "СЕЛЬСКОХОЗЯЙСТВЕННАЯ ФИРМА "ГОЛШТИН"</t>
  </si>
  <si>
    <t>ООО "ЕВРОРОСТАГРО"</t>
  </si>
  <si>
    <t>Сельское хозяйство, (подотрасль -растениеводство, производство зерновых,  производство плодов, ягод и винограда, производства масличных культур)</t>
  </si>
  <si>
    <t>Григориопольский район,   с.Красная Горка, ул.Тираспольская, 84</t>
  </si>
  <si>
    <t>25.03.20=21337,60 27.03.20=3497,40</t>
  </si>
  <si>
    <t>на приобретение с/х техники и оборудования, необходимые для организации выращивания, хранения и переработки продуктов садоводства, а так же кабельная трубка и аксессуары для капельного орошения, трубы и фитинги</t>
  </si>
  <si>
    <t>КФХ "Садома Геннадий Сергеевич"</t>
  </si>
  <si>
    <t>сельское хозяйство</t>
  </si>
  <si>
    <t>Рыбницкий р-н с.Выхватенцы, с.Воронково</t>
  </si>
  <si>
    <t>ООО "Лендер Агроприм"</t>
  </si>
  <si>
    <t>Сельское хозяйство, (подотрасль -растени еводство,производство  зерновых, оказание услуг по хранению, сушке и переработке зерна и масляничных культур,картофелеводство)</t>
  </si>
  <si>
    <t xml:space="preserve">Дубоссарский район,г.Дубоссары   </t>
  </si>
  <si>
    <t xml:space="preserve"> на развитие картофелеводства, в том числе приобретение осн. ср. для посадки и выращивания картофеля (картофелесажалка, гребнеобразующая фреза), приобретение оросительной системы (спринклерной система для полива 26 га овощей), приобретение, монтаж и наладка оборудования для овощехранилища, состоящего из двух холодильных камер, приобретение погрузчика, оплата транспортно-экспедиционных услуг перевозчику.</t>
  </si>
  <si>
    <t>20.02.2020=226067,72</t>
  </si>
  <si>
    <t>ООО "Лювена"</t>
  </si>
  <si>
    <t xml:space="preserve">геологическое изучение, использование недр, связанное с добычей полезных ископаемых. Производство и реализация строительных материалов. </t>
  </si>
  <si>
    <t>Григориопольский район, с. Малаешты,</t>
  </si>
  <si>
    <t xml:space="preserve">05.03.2020=40305,70             06.03.20=14246,72           19.03.2020=57150       </t>
  </si>
  <si>
    <t>приобретение основных средств для пополнения парка оборудования специализированной техникой</t>
  </si>
  <si>
    <t>Животноводство, растениеводство, переработка</t>
  </si>
  <si>
    <t>С. Парканы, ул. Ленина 200</t>
  </si>
  <si>
    <t>17.03.20=403 855,06      23.03.20=16 161,85     25.03.20=16161,85</t>
  </si>
  <si>
    <t>строительство коровника на 880 голов фуражного стада, оснащением МТФ необходимым технологическим оборудованием, приобретение КРС</t>
  </si>
  <si>
    <t>Приложение № 4</t>
  </si>
  <si>
    <t>22.01.2020 г.</t>
  </si>
  <si>
    <t>24.04.2020 г.</t>
  </si>
  <si>
    <t xml:space="preserve"> Сельское хозяйство (мясное и молочное скотоводство)</t>
  </si>
  <si>
    <t>23.04.2020г.</t>
  </si>
  <si>
    <t>06.05.2020г.</t>
  </si>
  <si>
    <t>приобретение фасовочного автомата АДНК39 (сервопривод) для фасовки сметаны, йогурта и других текучих и пастообразных продуктов в готовую тару</t>
  </si>
  <si>
    <t xml:space="preserve"> Строительство</t>
  </si>
  <si>
    <t>ПМР, г. Тирасполь, ул. Кирова, д. 30</t>
  </si>
  <si>
    <t>05.05.2020г.</t>
  </si>
  <si>
    <t xml:space="preserve"> приобретение оборудования: дизельный бетононасос АВТ40С, согласно договору №03-20 купли-продажи от 06.03.2020 года</t>
  </si>
  <si>
    <t>ПМР, г. Бендеры, ул. Калинина, д. 24</t>
  </si>
  <si>
    <t>08.05.2020г.</t>
  </si>
  <si>
    <t>приобретение оборудования и транспортно-экспедиторское обслуживание грузов</t>
  </si>
  <si>
    <t>Сельское хозяйство (рыбоводство)</t>
  </si>
  <si>
    <t>ПМР, г. Тирасполь, ул. М. Потемкина, д. 77</t>
  </si>
  <si>
    <t>07.05.2020г.</t>
  </si>
  <si>
    <t>23.06.2020г.</t>
  </si>
  <si>
    <t>расширение и модернизация текущих производственных мощностей</t>
  </si>
  <si>
    <t xml:space="preserve"> Строительство (строительно-монтажные, проектные работы) </t>
  </si>
  <si>
    <t>ПМР, г. Рыбница, ул. 2-я Загородняя, д. 80 "Д"</t>
  </si>
  <si>
    <t>20.05.2020г.</t>
  </si>
  <si>
    <t>02.06.2020г.</t>
  </si>
  <si>
    <t>приобретение оборудования для бескаркасного строительства</t>
  </si>
  <si>
    <t>ПМР, Слободзейский р-н, с. Кицканы, ул. Советская, д. 14</t>
  </si>
  <si>
    <t>25.05.2020г.</t>
  </si>
  <si>
    <t>приобретение сельскохозяйственного оборудования</t>
  </si>
  <si>
    <t>Сельское хозяйство (выращивание овощных культур, а также зерновых, технических культур (кукуруза))</t>
  </si>
  <si>
    <t>ПМР, Слободзейский р-н, с. Терновка, ул. Ленина, д. 20/2</t>
  </si>
  <si>
    <t>приобретение оборудования (дождевальных машин)</t>
  </si>
  <si>
    <t>29.06.2020г.</t>
  </si>
  <si>
    <t>приобретение и реконструкция объекта недвижимости по адресу: Слободзейский р-н, с. Парканы, ул. Ленина, №135</t>
  </si>
  <si>
    <t>ООО "Ростехнология"</t>
  </si>
  <si>
    <t>ООО "Люрсан"</t>
  </si>
  <si>
    <t>ООО "Эко-Фиш"</t>
  </si>
  <si>
    <t>ООО "Адамас"</t>
  </si>
  <si>
    <t>ООО "Зеленый сад"</t>
  </si>
  <si>
    <t>Общественное питание, туристические гостиницы, посреднические услуги туристических агенств</t>
  </si>
  <si>
    <t>ПМР, г. Бендеры, ул. Ленина, д. 8</t>
  </si>
  <si>
    <t>12.05.2020 г.</t>
  </si>
  <si>
    <t>18.05.2020 г.</t>
  </si>
  <si>
    <t>Общественное питание, торговля</t>
  </si>
  <si>
    <t>ПМР, г. Бендеры, ул. Коммунистическая, д. 45</t>
  </si>
  <si>
    <t>1%</t>
  </si>
  <si>
    <t>Предоставление торговых площадей в аренду, общественное питание</t>
  </si>
  <si>
    <t>ПМР, г. Тирасполь, ул. 25 Октября, д. 74</t>
  </si>
  <si>
    <t>15.05.2020 г.</t>
  </si>
  <si>
    <t>0%</t>
  </si>
  <si>
    <t>Международные автомобильные перевозки пассажиров</t>
  </si>
  <si>
    <t>ПМР, г. Бендеры, ул. Панина, д. 8</t>
  </si>
  <si>
    <t>68</t>
  </si>
  <si>
    <t>Торговля, техническое обслуживание и ремонт средств измерений, сантехнические услуги</t>
  </si>
  <si>
    <t>ПМР, г. Бендеры, ул. Красивая, д. 2</t>
  </si>
  <si>
    <t>19.05.2020 г.</t>
  </si>
  <si>
    <t xml:space="preserve">Транспорт </t>
  </si>
  <si>
    <t>ПМР, г. Тирасполь, ул. Колхозная, д. 7</t>
  </si>
  <si>
    <t>26.05.2020 г.</t>
  </si>
  <si>
    <t>Торгово-закупочная деятельность</t>
  </si>
  <si>
    <t>ПМР, г. Дубоссары, ул. Котовского, д. 11</t>
  </si>
  <si>
    <t>Общественное питание</t>
  </si>
  <si>
    <t>ПМР, г. Бендеры, ул. Калинина, д. 78</t>
  </si>
  <si>
    <t>25.05.2020 г.</t>
  </si>
  <si>
    <t>09.06.2020 г.</t>
  </si>
  <si>
    <t>Транспорт</t>
  </si>
  <si>
    <t>ПМР, г. Тирасполь, ул. 25 Октября, д. 85</t>
  </si>
  <si>
    <t>28.05.2020 г.</t>
  </si>
  <si>
    <t>Жилищное хозяйство, строительство</t>
  </si>
  <si>
    <t>ПМР, г. Бендеры, ул. Калинина, д. 38</t>
  </si>
  <si>
    <t>02.06.2020 г.</t>
  </si>
  <si>
    <t>26.06.2020 г.</t>
  </si>
  <si>
    <t>Размер уменьшения налога на доходы, фактически произведеный по выданному кредиту, рублей</t>
  </si>
  <si>
    <t>полное наименование заемщика</t>
  </si>
  <si>
    <t>сфера деятельности</t>
  </si>
  <si>
    <t xml:space="preserve">место нахождения </t>
  </si>
  <si>
    <t xml:space="preserve">номер </t>
  </si>
  <si>
    <t xml:space="preserve">дата заключения </t>
  </si>
  <si>
    <t xml:space="preserve">дата предоставления кредита заемщику </t>
  </si>
  <si>
    <t>срок кредита, дней</t>
  </si>
  <si>
    <t>размер кредита (валюта договора и в рублях)</t>
  </si>
  <si>
    <t>Разница между общей процентной ставкой по кредиту и 10 (десятью) процентами годовых</t>
  </si>
  <si>
    <t>ООО "Аватар"</t>
  </si>
  <si>
    <t>ООО "Смак"</t>
  </si>
  <si>
    <t>ООО "Альвис"</t>
  </si>
  <si>
    <t>СЗАО "Совмтранс"</t>
  </si>
  <si>
    <t>ДМУП "Центр приборов коммерческого учета водоресурсов"Водоканал-плюс"</t>
  </si>
  <si>
    <t>ООО "Автоконтакт плюс"</t>
  </si>
  <si>
    <t>ООО "АвтоВираж"</t>
  </si>
  <si>
    <t>ООО "КАММИ"</t>
  </si>
  <si>
    <t>ООО "МАКСЛЕН"</t>
  </si>
  <si>
    <t>ООО "Люффо"</t>
  </si>
  <si>
    <t>МУП "Жилищно-эксплуатационная управляющая компания г.Бендеры"</t>
  </si>
  <si>
    <t>Долл. США</t>
  </si>
  <si>
    <t>г. Бендеры, ул. Т. Кручок, 13</t>
  </si>
  <si>
    <t>762/7-08</t>
  </si>
  <si>
    <t>22.04.2020</t>
  </si>
  <si>
    <t>24.04.2020</t>
  </si>
  <si>
    <t>84</t>
  </si>
  <si>
    <t>25</t>
  </si>
  <si>
    <t>Мукомольно-крупяная и комбикормовая промышленность</t>
  </si>
  <si>
    <t>г. Григориополь, ул. Урицкого, 2</t>
  </si>
  <si>
    <t>756/7-08</t>
  </si>
  <si>
    <t>06.05.2020</t>
  </si>
  <si>
    <t>покупка основных средств (сепаратор зерноочистительный марки БСХ-100 с системой аспирации;круговая оросительная система RKD-PC 658, 456,75 м.)</t>
  </si>
  <si>
    <t>26</t>
  </si>
  <si>
    <t>Другие промышленные производства</t>
  </si>
  <si>
    <t>г. Тирасполь, ул. Одесская 86/1 "В", 15</t>
  </si>
  <si>
    <t>758/7-08</t>
  </si>
  <si>
    <t>23.04.2020</t>
  </si>
  <si>
    <t>30.04.2020</t>
  </si>
  <si>
    <t>48</t>
  </si>
  <si>
    <t>покупка основных средств (Производственная линия для производства полнорационных сухих кормов для котов и собак; Смеситель для кормов М01/02 1000 кг, Дробилка молотковая S01-0 на 7,5 кВт); покупка (строительство) строений (комплекс строений и право пользования на земельный участок по адресу: г. Тирасполь, ул. А.П. Манойлова, д. 57Б); ремонт/модернизация строений (ремонт приобретаемого помещения)</t>
  </si>
  <si>
    <t>27</t>
  </si>
  <si>
    <t xml:space="preserve">Сельское хозяйство </t>
  </si>
  <si>
    <t>757/7-08</t>
  </si>
  <si>
    <t>покупка основных средств (Трактора DEUTZ-FAHR - 2 шт; оборудование транспортировки сельхоз продукции (навозоразбрасыватель) - 1 шт; Распределитель силоса - 1 шт., уплотнитель силосных масс - 1 шт.); другое (Нетели - 99 шт)</t>
  </si>
  <si>
    <t>ООО "ДНЕСТРОВСКИЕ КОРМА"</t>
  </si>
  <si>
    <t>ООО  "ГРИГОРИОПОЛЬСКИЙ КОМБИНАТ ХЛЕБОПРОДУКТОВ"</t>
  </si>
  <si>
    <t>ООО "ФИАЛЬТ-АГРО"</t>
  </si>
  <si>
    <t>Жилищно-коммунальное хозяйство</t>
  </si>
  <si>
    <t>г. Тирасполь, ул. Украинская, д. 11</t>
  </si>
  <si>
    <t>770/7-08</t>
  </si>
  <si>
    <t>08.05.2020</t>
  </si>
  <si>
    <t>13.05.2020</t>
  </si>
  <si>
    <t>237</t>
  </si>
  <si>
    <t>Здравоохранение</t>
  </si>
  <si>
    <t>г. Тирасполь, ул. К.Маркса, д. 1</t>
  </si>
  <si>
    <t>768/7-08</t>
  </si>
  <si>
    <t>Медицина, Стоматология: терапевтическая, ортопедическая, хирургическая</t>
  </si>
  <si>
    <t>г. Григориополь, ул. К. Маркса, д. 174, кв. 1</t>
  </si>
  <si>
    <t>773/7-08</t>
  </si>
  <si>
    <t>15.05.2020</t>
  </si>
  <si>
    <t>230</t>
  </si>
  <si>
    <t>Торговля и общепит</t>
  </si>
  <si>
    <t>г. Тирасполь, ул. Короленко 2 "Б"</t>
  </si>
  <si>
    <t>02.06.2020</t>
  </si>
  <si>
    <t>Слободзейский район, с. Суклея, ул. Гагарина, д. 122</t>
  </si>
  <si>
    <t>774/7-08</t>
  </si>
  <si>
    <t>22.05.2020</t>
  </si>
  <si>
    <t>25.05.2020</t>
  </si>
  <si>
    <t>223</t>
  </si>
  <si>
    <t>г. Тирасполь, ул. Правды, д.4</t>
  </si>
  <si>
    <t>775/7-08</t>
  </si>
  <si>
    <t>г. Рыбница, ул. Мичурина, д. 148</t>
  </si>
  <si>
    <t>779/7-08</t>
  </si>
  <si>
    <t>09.06.2020</t>
  </si>
  <si>
    <t>212</t>
  </si>
  <si>
    <t>г. Тирасполь, ул. Свердлова, д. 82</t>
  </si>
  <si>
    <t>786/7-08</t>
  </si>
  <si>
    <t>29.06.2020</t>
  </si>
  <si>
    <t>30.06.2020</t>
  </si>
  <si>
    <t>185</t>
  </si>
  <si>
    <t>МУП "СПЕЦАВТОХОЗЯЙСТВО Г.ТИРАСПОЛЬ"</t>
  </si>
  <si>
    <t>ОАО "ТИРАСПОЛЬСКАЯ ФИЗИОТЕРАПЕВТИЧЕСКАЯ ПОЛИКЛИНИКА"</t>
  </si>
  <si>
    <t>ООО "АЛЕКС ДЕНТ"</t>
  </si>
  <si>
    <t>МУП "ТИРАСПОЛЬСКИЙ КОМБИНАТ ДЕТСКОГО ПИТАНИЯ "ШКОЛЬНИК"</t>
  </si>
  <si>
    <t>ООО "КОЛОРИТ ПЛЮС"</t>
  </si>
  <si>
    <t>ООО "ШАФРАН"</t>
  </si>
  <si>
    <t>СООО "МЕДИНА"</t>
  </si>
  <si>
    <t>ГУП "РЕСПУБЛИКАНСКАЯ СТОМАТОЛОГИЯ"</t>
  </si>
  <si>
    <t xml:space="preserve">Сельское хозяйство (овощеводство, растениеводство) </t>
  </si>
  <si>
    <t>Слободзейский район, с.Новокотовск, ул.Ткаченко, д.5</t>
  </si>
  <si>
    <t>18.05.20=37637</t>
  </si>
  <si>
    <t xml:space="preserve">приобретение оборудования для холодильного склада минусового хранения  (договор 31032020/1 от 31.03.2020 заключенный с ООО «АСТРА» ) </t>
  </si>
  <si>
    <t>26.06.2020=148458,60</t>
  </si>
  <si>
    <t>30.03.2020=800 000</t>
  </si>
  <si>
    <t>финансирование затрат на модернизацию и обновление производства</t>
  </si>
  <si>
    <t xml:space="preserve"> ОАО "Завод консервов детского питания"</t>
  </si>
  <si>
    <t>Пищевая промышленность, переработка сельскохозяйственного сырья.</t>
  </si>
  <si>
    <t>г. Тирасполь, ул. К. Цеткин, д.4</t>
  </si>
  <si>
    <t>20.05.20=78 696,00</t>
  </si>
  <si>
    <t>ООО "ТПК "Люрофи"</t>
  </si>
  <si>
    <t>Общественное питание всех типов, торгово-закупочная деятельность</t>
  </si>
  <si>
    <t>г. Тирасполь, ул. Свердлова, 58</t>
  </si>
  <si>
    <t>ООО "Французская выпечка"</t>
  </si>
  <si>
    <t>ГУП "РБТИ"</t>
  </si>
  <si>
    <t>Техническая инвентаризация (в том числе паспортизация) строений и домовладений</t>
  </si>
  <si>
    <t>г. Тирасполь, ул. 25 Октября, 114</t>
  </si>
  <si>
    <t>МУП "БОСРЭДСОБ "КоммуналДорСервис"</t>
  </si>
  <si>
    <t>Дорожное хозяйство, внешнее благоустройство</t>
  </si>
  <si>
    <t>г.Бендеры, пер. Кицканский, 26</t>
  </si>
  <si>
    <t>ООО "Оризонт"</t>
  </si>
  <si>
    <t>Сдача в аренду помещений; услуги  рынка, автостоянок; розничная торговля; общественное питание</t>
  </si>
  <si>
    <t>г.Рыбница, ул.Горького, 12</t>
  </si>
  <si>
    <t>ООО "Спрос"</t>
  </si>
  <si>
    <t>Транспорт (Автобусные пассажирские перевозки)</t>
  </si>
  <si>
    <t>г.Дубоссары, ул.Фрунзе, 44А</t>
  </si>
  <si>
    <t>ООО "ВИОЛАН"</t>
  </si>
  <si>
    <t>Международные пассажирские перевозки</t>
  </si>
  <si>
    <t>г.Бендеры, пер. Энгельса, 1Г</t>
  </si>
  <si>
    <t>ГУП "ИВМК "Бендерская крепость"</t>
  </si>
  <si>
    <t>Музейно - экскурсионная деятельность</t>
  </si>
  <si>
    <t>г. Бендеры, ул. Панина, 2</t>
  </si>
  <si>
    <t>ООО "Лэкрэмьоарэ"</t>
  </si>
  <si>
    <t>Производство хлебобулочных и кондитерских изделий, общепит, реализация продовольственных товаров, предоставление в прокат зал торжеств</t>
  </si>
  <si>
    <t>Григориопольский район, с.Делакеу, ул. Колхозная, 28</t>
  </si>
  <si>
    <r>
      <t xml:space="preserve">15.05.2020=716,09 05.06.2020=716,09 </t>
    </r>
    <r>
      <rPr>
        <b/>
        <sz val="12"/>
        <color theme="1"/>
        <rFont val="Times New Roman"/>
        <family val="1"/>
        <charset val="204"/>
      </rPr>
      <t>Итого:1432,18</t>
    </r>
  </si>
  <si>
    <r>
      <t xml:space="preserve">15.05.2020=1102,70 </t>
    </r>
    <r>
      <rPr>
        <b/>
        <sz val="12"/>
        <color theme="1"/>
        <rFont val="Times New Roman"/>
        <family val="1"/>
        <charset val="204"/>
      </rPr>
      <t>Итого:1102,70</t>
    </r>
  </si>
  <si>
    <r>
      <t xml:space="preserve">20.05.2020=11663,50 04.06.2020=10946,50 </t>
    </r>
    <r>
      <rPr>
        <b/>
        <sz val="12"/>
        <color theme="1"/>
        <rFont val="Times New Roman"/>
        <family val="1"/>
        <charset val="204"/>
      </rPr>
      <t>Итого:22610,00</t>
    </r>
  </si>
  <si>
    <r>
      <t xml:space="preserve">25.05.2020=85152,00 10.06.2020=84987,00 </t>
    </r>
    <r>
      <rPr>
        <b/>
        <sz val="12"/>
        <rFont val="Times New Roman"/>
        <family val="1"/>
        <charset val="204"/>
      </rPr>
      <t>Итого: 170139,00</t>
    </r>
  </si>
  <si>
    <r>
      <t xml:space="preserve">29.05.2020=4098,93 25.06.2020 =4004,38 </t>
    </r>
    <r>
      <rPr>
        <b/>
        <sz val="12"/>
        <rFont val="Times New Roman"/>
        <family val="1"/>
        <charset val="204"/>
      </rPr>
      <t>Итого:8103,31</t>
    </r>
  </si>
  <si>
    <r>
      <t xml:space="preserve">27.05.2020=7532,85 </t>
    </r>
    <r>
      <rPr>
        <b/>
        <sz val="12"/>
        <rFont val="Times New Roman"/>
        <family val="1"/>
        <charset val="204"/>
      </rPr>
      <t>Итого:7532,85</t>
    </r>
  </si>
  <si>
    <r>
      <t xml:space="preserve">22.06.2020=2908,30 </t>
    </r>
    <r>
      <rPr>
        <b/>
        <sz val="12"/>
        <rFont val="Times New Roman"/>
        <family val="1"/>
        <charset val="204"/>
      </rPr>
      <t>Итого:2908,30</t>
    </r>
  </si>
  <si>
    <r>
      <t xml:space="preserve">18.06.2020=2797,42 </t>
    </r>
    <r>
      <rPr>
        <b/>
        <sz val="12"/>
        <rFont val="Times New Roman"/>
        <family val="1"/>
        <charset val="204"/>
      </rPr>
      <t>Итого:2797,42</t>
    </r>
  </si>
  <si>
    <t>Приложение № 5</t>
  </si>
  <si>
    <r>
      <t xml:space="preserve">19.06.2020=5236 </t>
    </r>
    <r>
      <rPr>
        <b/>
        <sz val="12"/>
        <rFont val="Times New Roman"/>
        <family val="1"/>
        <charset val="204"/>
      </rPr>
      <t>Итого:5236,00</t>
    </r>
  </si>
  <si>
    <t>строительство (ремонт, реконструкция) оросительных систем, приобретение  дождевальных машин , оросительных систем и агрегатов</t>
  </si>
  <si>
    <t xml:space="preserve">приобретение основных средств - машины для уборки брокколи цветной капусты, согласно контракта № 2013-1425 от 01.05.2020 г заключенного с Sweere Mangnus BV (Нидерланды) </t>
  </si>
  <si>
    <t>строительство (ремонт, реконструкция) оросительных систем, проведение электромонтажных работ для подключения дождевальных машин, проведение реконструкции существующих внутрихозяйственных сетей водопроводов, приобретение  дождевальных машин , оросительных систем и агрегатов</t>
  </si>
  <si>
    <t>приобретение основных средств: лукоуборочной машины, оборудования для теплицы по выращиванию овощей, системы капельного орошения для виноградника, средств для формирования и поддержания виноградника, закладка многолетних насаждений</t>
  </si>
  <si>
    <t>13.07.2020 г.</t>
  </si>
  <si>
    <t>22.07.2020 г.</t>
  </si>
  <si>
    <t>02.07.2020 г.</t>
  </si>
  <si>
    <t xml:space="preserve"> Сельское хозяйство (сельскохозяйственное производство)</t>
  </si>
  <si>
    <t>ПМР, Слободзейский р-н, с.Незавертайловка, животноводческая ферма</t>
  </si>
  <si>
    <t>13.07.2020г.</t>
  </si>
  <si>
    <t>11.08.2020г.</t>
  </si>
  <si>
    <t>Сельское хозяйство (сельскохозяйственное производство) - картофелеводство, производство зерновых и масленичных культур</t>
  </si>
  <si>
    <t>15.07.2020г.</t>
  </si>
  <si>
    <t>28.07.2020г.</t>
  </si>
  <si>
    <t>приобретение поливальных установок, дождевальной машины, полиэтиленовых труб для водоснабжения и комплектующих к ним, оплаты работ монтажа и строительства оросительной системы</t>
  </si>
  <si>
    <t>28.08.2020г.</t>
  </si>
  <si>
    <t>приобретение племенных нетелей и оборудования по производству сыпучих кормов для животных</t>
  </si>
  <si>
    <t xml:space="preserve"> Сельское хозяйство (производство и реализация сельскохозяйственной продукции)</t>
  </si>
  <si>
    <t>ПМР, Рыбницкий р-н, с. Выхватинцы, ул. Победы, д. 35</t>
  </si>
  <si>
    <t>28.09.2020г.</t>
  </si>
  <si>
    <t>приобретение и установка современной оросительной техники, а также закупка материалов для строительства оросительной  системы</t>
  </si>
  <si>
    <t>ООО "Аурстик"</t>
  </si>
  <si>
    <t>ООО "ТехАгроПолюс"</t>
  </si>
  <si>
    <t>ООО "Евросад"</t>
  </si>
  <si>
    <t>28</t>
  </si>
  <si>
    <t>792/7-08</t>
  </si>
  <si>
    <t>22.07.2020</t>
  </si>
  <si>
    <t>29</t>
  </si>
  <si>
    <t xml:space="preserve">Растениеводство </t>
  </si>
  <si>
    <t>Слободзейский район, с. Ближний Хутор, ул. Октябрьская, 130</t>
  </si>
  <si>
    <t>791/7-08</t>
  </si>
  <si>
    <t>03.07.2020</t>
  </si>
  <si>
    <t>Ипподромные системы орошения с фронтальным и круговым движением модели SHint 658, 262.2 м и 521,7 м; Комплектующие для установки трубопроводной системы и подвода воды к оросительным системам</t>
  </si>
  <si>
    <t>30</t>
  </si>
  <si>
    <t>577/7-09</t>
  </si>
  <si>
    <t>06.07.2020</t>
  </si>
  <si>
    <t>покупка основных средств(Погрузчик-экскаватор NEW HOLLAND)</t>
  </si>
  <si>
    <t>31</t>
  </si>
  <si>
    <t>802/7-08</t>
  </si>
  <si>
    <t>27.07.2020</t>
  </si>
  <si>
    <t>30.07.2020</t>
  </si>
  <si>
    <t>80</t>
  </si>
  <si>
    <t xml:space="preserve">покупка основных средств, строительство, ремонт/модернизация строений (строительные материалы;  материалы для реконструкции кровли; кровельные и стеновые панели и комплектующие; доильный зал и охладитель молока); </t>
  </si>
  <si>
    <t>32</t>
  </si>
  <si>
    <t>Растениеводство</t>
  </si>
  <si>
    <t>Слободзейский район, с. Глиное, ул. Свердлова, д. 67</t>
  </si>
  <si>
    <t>811/7-08</t>
  </si>
  <si>
    <t>07.08.2020</t>
  </si>
  <si>
    <t>12.08.2020</t>
  </si>
  <si>
    <t xml:space="preserve">покупка основных средств (Дождевальная машина CASELLA HY TURB M90-400)
</t>
  </si>
  <si>
    <t>808/7-08</t>
  </si>
  <si>
    <t>10.08.2020</t>
  </si>
  <si>
    <t>ООО "ДИНИСАЛЛ"</t>
  </si>
  <si>
    <t>ООО "АГРОСИД"</t>
  </si>
  <si>
    <t>КФХ ШПИЛЬКИН Д.А.</t>
  </si>
  <si>
    <t>ООО "МИХЕЙ И К"</t>
  </si>
  <si>
    <t>Покупка основных средств ( шприц вакуумный Handtmann VF-300 ;климатическая камера для созревания и копчения колбас;камера хранения t-200 model LL145/hgx 44e-770-4 в комплекте с воздухоохладителем Gunter ghf 045, камера шоковой заморозки model LL145/hgzx 1620-4 в комплекте с шокером;универсальный автоматический панировщик Мод. Mini Gaser Spain, автоматическая машина для формовки полуфабрикатов (тефтелей и т.д.) S-1500-V, матрицы для  биточков, матрицы для  наггетсов;панель-сэндвич , панель 150мм, панель -120мм;компрессорная установка поршневая СБ4/Ф-500.LT100 дв./7,5кВт (производительность 1400 л/мин);термоусадочный танк ОТ10 (Тепро, Польша), и другое оборудование</t>
  </si>
  <si>
    <t xml:space="preserve">Покупка основных средств ( Системы орошения с фронтальным и круговым движением ;полиэтиленовая труба ); полимерные трубы, комплектующие и оборудование к ним) . </t>
  </si>
  <si>
    <t>28.08.2020=57600</t>
  </si>
  <si>
    <t>ОАО "Завод консервов детского питания"</t>
  </si>
  <si>
    <t>08.09.20=6 600</t>
  </si>
  <si>
    <t>приобретение основных средств – испарительных конденсаторов</t>
  </si>
  <si>
    <t>ООО "Нер-Агро"</t>
  </si>
  <si>
    <t>Сельское хозяйство, (подотрасль -растениеводство, производство зерновых культур)</t>
  </si>
  <si>
    <t>Григориопольский район, с.Тея, ул.Ленина, д. 51.</t>
  </si>
  <si>
    <t>10.08.2020.</t>
  </si>
  <si>
    <t>17.08.20.=148 576,55</t>
  </si>
  <si>
    <t>финансирование затрат Заемщика: приобретение поливной системы кругового типа, дождевальной машины, проведение электромонтажных работ для подключения оборудования для полива и проведение внутрихозяйственных водопроводных сетей</t>
  </si>
  <si>
    <t>ООО "Михайловка-Агро"</t>
  </si>
  <si>
    <t>Рыбницкий р-н, село Михайловка</t>
  </si>
  <si>
    <t>ООО "Минерул"</t>
  </si>
  <si>
    <t>ригориопольский район, с.Красная Горка, ул.Тираспольская, д.90 "а"</t>
  </si>
  <si>
    <t>08.09.20=146 872,15</t>
  </si>
  <si>
    <t>приобретение 2-х дождевальных машин «Фрегат», полимерных труб и комплектующих к ним</t>
  </si>
  <si>
    <t>Покупка основных средств (сывороткоотделитель, формовочный аппарат, пресс горизонтальный, установка для посолки сыра;  автомат для упаковки полужирных продуктов PG-40; пресс тоннельный ПТК 76, пресс тоннельный ПТК 40; полки для хранения и созревания сыра ПХС; оборудование; камера термической обработки колбасных изделий; климатическая камера для созревания и копчения сырокопченых и сыровяленых колбас; вакуум упаковочная машина, тоннель для шоковой заморозки полуфабрикатов, промышленная линия для производства чебуреков, комплект оборудование для производства блинов, моечная машина и другое оборудование</t>
  </si>
  <si>
    <t>покупка основных средств (Системы орошения)</t>
  </si>
  <si>
    <t>Услуги по ремонту автомобилей, перевозка пассажиров, автошкола, сдача в аренду недвижимого имущества</t>
  </si>
  <si>
    <t>ПМР, г. Бендеры, ул. Ермакова, д. 3</t>
  </si>
  <si>
    <t>27.07.2020 г.</t>
  </si>
  <si>
    <t>31.07.2020 г.</t>
  </si>
  <si>
    <t>МУП "Автомотосервис и торговля г. Бендеры"</t>
  </si>
  <si>
    <t>г. Бендеры, ул. 12 Октября, д. 2, кв. 40</t>
  </si>
  <si>
    <t>797/7-08</t>
  </si>
  <si>
    <t>13.07.2020</t>
  </si>
  <si>
    <t>15.07.2020</t>
  </si>
  <si>
    <t>171</t>
  </si>
  <si>
    <t>ООО "САНСАРА"</t>
  </si>
  <si>
    <t>Жилищно-коммунальное хозяйство (Образование) - образовательные учреждения доп. Проф. образования, подготовки и повышения квалификаци кадров</t>
  </si>
  <si>
    <t>Приложение № 6</t>
  </si>
  <si>
    <t>Размер уменьшения налога на доходы, фактически произведеный по выданному кредиту, рубли ПМР</t>
  </si>
  <si>
    <t>Разница между общей процентной ставкой по кредиту и 3 (тремя) процентами годовых</t>
  </si>
  <si>
    <t>Плодоовощная промышленность (производство плодоовощных консервов)</t>
  </si>
  <si>
    <t>ПМР, г. Каменка, ул. Кирова, д. 7</t>
  </si>
  <si>
    <t>20.07.2020 г.</t>
  </si>
  <si>
    <t>Пищевая промышленность (производство хлеба и хлебобулочных изделий)</t>
  </si>
  <si>
    <t>10.08.2020 г.</t>
  </si>
  <si>
    <t>12.08.2020 г.</t>
  </si>
  <si>
    <t>ПМР, Рыбницкий р-н, с. Колбасна, ул. Зеленая балка, д. 33</t>
  </si>
  <si>
    <t>11.08.2020 г.</t>
  </si>
  <si>
    <t>21.08.2020 г.</t>
  </si>
  <si>
    <t>Сельское хозяйство (выращивание зерновых и масличных культур), промышленность (мукомольно-крупяная и комбикормовая промышленность)</t>
  </si>
  <si>
    <t>ПМР, г. Бендеры, ул. Ленинградская, д. 5</t>
  </si>
  <si>
    <t>21.09.2020 г.</t>
  </si>
  <si>
    <t xml:space="preserve">размер кредита </t>
  </si>
  <si>
    <t xml:space="preserve">руб. ПМР </t>
  </si>
  <si>
    <t>ЗАО "Каменский консервный завод"</t>
  </si>
  <si>
    <t>ООО "Кураков-Агро"</t>
  </si>
  <si>
    <t>ЗАО "Бендерский комбинат хлебопродуктов"</t>
  </si>
  <si>
    <t>г. Григориополь, ул. Урицкого, д. 2</t>
  </si>
  <si>
    <t>787/7-08</t>
  </si>
  <si>
    <t>24.07.2020</t>
  </si>
  <si>
    <t>31.07.2020</t>
  </si>
  <si>
    <t>731</t>
  </si>
  <si>
    <t>8%</t>
  </si>
  <si>
    <t>г. Рыбница, ул. С. Лазо, д. 1/2</t>
  </si>
  <si>
    <t>819/7-08</t>
  </si>
  <si>
    <t>18.09.2020</t>
  </si>
  <si>
    <t>22.09.2020</t>
  </si>
  <si>
    <t>823/7-08</t>
  </si>
  <si>
    <t>23.09.2020</t>
  </si>
  <si>
    <t>24.09.2020</t>
  </si>
  <si>
    <t>ООО "ГРИГОРИОПОЛЬСКИЙ КОМБИНАТ ХЛЕБОПРОДУКТОВ"</t>
  </si>
  <si>
    <t>ООО "МИТБОР"</t>
  </si>
  <si>
    <t>ООО "АгроМир"</t>
  </si>
  <si>
    <t>Сельскохозяйственное производство</t>
  </si>
  <si>
    <t>Слободзейский район, с.Фрунзе, ул. Советская, д. 7.</t>
  </si>
  <si>
    <t>ООО ТПФ "Интерцентр-Люкс"</t>
  </si>
  <si>
    <t>Швейное производство</t>
  </si>
  <si>
    <t>г. Тирасполь, ул. Котовского, дом 4.</t>
  </si>
  <si>
    <t>ООО "Агролиния"</t>
  </si>
  <si>
    <t xml:space="preserve">производство с/х продукции (зерновых первой и второй группы, семян подсолнечника и льна). </t>
  </si>
  <si>
    <t xml:space="preserve">Слободзейский район, с. Кицканы, ул. Котовского, 33. </t>
  </si>
  <si>
    <t xml:space="preserve">Производство, заготовка, переработка с/х продукции. </t>
  </si>
  <si>
    <t>Слободзейский район, с. Кицканы, ул. Котовского, д. 33.</t>
  </si>
  <si>
    <t>ООО "Сады Приднестровья"</t>
  </si>
  <si>
    <t xml:space="preserve">производство и реализация сельхозпродукции, специализация на растениеводстве, овощеводстве, садоводстве и виноградарстве. </t>
  </si>
  <si>
    <t>ООО "Агрохолдинг"</t>
  </si>
  <si>
    <t>Сельское хозяйство, производство зерновых I и II группы, масличных культур и иных продуктов растениеводства.</t>
  </si>
  <si>
    <t>Григориопольский район. Г. Григориополь, ул. Урицкого, д.2</t>
  </si>
  <si>
    <r>
      <t xml:space="preserve">06.07.20= 4060,00      04.09.20=2771,29   </t>
    </r>
    <r>
      <rPr>
        <b/>
        <sz val="12"/>
        <color theme="1"/>
        <rFont val="Times New Roman"/>
        <family val="1"/>
        <charset val="204"/>
      </rPr>
      <t>ИТОГО: 6 831,29</t>
    </r>
  </si>
  <si>
    <r>
      <t xml:space="preserve">02.07.20=41262,00 06.07.20=935,00     04.09.20=13234,01   </t>
    </r>
    <r>
      <rPr>
        <b/>
        <sz val="12"/>
        <color theme="1"/>
        <rFont val="Times New Roman"/>
        <family val="1"/>
        <charset val="204"/>
      </rPr>
      <t>ИТОГО=55 431,01</t>
    </r>
  </si>
  <si>
    <r>
      <t xml:space="preserve">29.07.20=28862,57 30.07.20=113044,46  03.08.20=15892,97  </t>
    </r>
    <r>
      <rPr>
        <b/>
        <sz val="12"/>
        <color theme="1"/>
        <rFont val="Times New Roman"/>
        <family val="1"/>
        <charset val="204"/>
      </rPr>
      <t>ИТОГО: 157800</t>
    </r>
  </si>
  <si>
    <r>
      <t xml:space="preserve">27.08.20=11000  28.08.20=16060  </t>
    </r>
    <r>
      <rPr>
        <b/>
        <sz val="12"/>
        <color theme="1"/>
        <rFont val="Times New Roman"/>
        <family val="1"/>
        <charset val="204"/>
      </rPr>
      <t>ИТОГО: 27060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</si>
  <si>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29.07.20=34231,56   30.07.20=54608,44    </t>
    </r>
    <r>
      <rPr>
        <b/>
        <sz val="12"/>
        <rFont val="Times New Roman"/>
        <family val="1"/>
        <charset val="204"/>
      </rPr>
      <t>ИТОГО: 88 840,00</t>
    </r>
  </si>
  <si>
    <r>
      <t xml:space="preserve">23.09.20=50765    25.09.20=29635    </t>
    </r>
    <r>
      <rPr>
        <b/>
        <sz val="12"/>
        <rFont val="Times New Roman"/>
        <family val="1"/>
        <charset val="204"/>
      </rPr>
      <t>ИТОГО:80 400</t>
    </r>
  </si>
  <si>
    <t>ООО "ЕРЭС"</t>
  </si>
  <si>
    <t>Промышленность (электроэнергетика)</t>
  </si>
  <si>
    <t>ПМР, г. Тирасполь, ул. Мира, д. 2</t>
  </si>
  <si>
    <t>26.09.2019г.</t>
  </si>
  <si>
    <t>30.09.2019г.</t>
  </si>
  <si>
    <t>выполнение инвестиционной программы на 2019 год</t>
  </si>
  <si>
    <t>138</t>
  </si>
  <si>
    <t>ЗАО "Букет Молдавии"</t>
  </si>
  <si>
    <t>Промышленность
(производство и переработка винопродукции)</t>
  </si>
  <si>
    <t>г. Дубоссары,
ул. Свердлова, 109</t>
  </si>
  <si>
    <t>18.12.2018г.</t>
  </si>
  <si>
    <t xml:space="preserve">модернизация и обновление производства </t>
  </si>
  <si>
    <t>кредит погашен в августе 2019 года</t>
  </si>
  <si>
    <t>кредит погашен в октябре 2019 года</t>
  </si>
  <si>
    <t>кредит погашен в феврале 2020 года</t>
  </si>
  <si>
    <t>кредит погашен в сентябре 2020 года</t>
  </si>
  <si>
    <t>кредит погашен в июле 2020 года</t>
  </si>
  <si>
    <t>КФХ Куликовский Игорь Владимирович</t>
  </si>
  <si>
    <t>Растениеводство (за исключением грибоводства), в том числе грибоводство, садоводство.</t>
  </si>
  <si>
    <t>Дубоссарский район, с. Новая Лунга</t>
  </si>
  <si>
    <t>КФХ Армаш Сергей Дмитриевич</t>
  </si>
  <si>
    <t>Животноводство</t>
  </si>
  <si>
    <t>г. Бендеры, с. Протягайловка, ул. Гербовецкая, д. 204</t>
  </si>
  <si>
    <t>Приобретение оборудования, приобретение поголовья живых свиней, строительство свиноматочника</t>
  </si>
  <si>
    <t>КФХ Бондаренко Вячеслав Григорьевич</t>
  </si>
  <si>
    <t>Рыбницкий район, с. Выхватинцы</t>
  </si>
  <si>
    <t>Приобретение оборудования (дождевальная установка, один комплект оросительной системы в разобранном виде)</t>
  </si>
  <si>
    <t>33</t>
  </si>
  <si>
    <t>4,0%</t>
  </si>
  <si>
    <t>3,0%</t>
  </si>
  <si>
    <t>34</t>
  </si>
  <si>
    <t>КРАСНАЯ ГОРКА ТИРАСПОЛЬСКАЯ 41</t>
  </si>
  <si>
    <t>625/7-09</t>
  </si>
  <si>
    <t>02.10.2020</t>
  </si>
  <si>
    <t>26.10.2020</t>
  </si>
  <si>
    <t>Покупка основных средств (дождевальная машина ДМФ «Фрегат» кругового действия ДМФ-К-А7-443-77 (1 единица))</t>
  </si>
  <si>
    <t>КРЕМЕНЧУГ ЛЕНИНА 64</t>
  </si>
  <si>
    <t>627/7-09</t>
  </si>
  <si>
    <t>07.10.2020</t>
  </si>
  <si>
    <t>-</t>
  </si>
  <si>
    <t>Покупка основных средств (Фронтальная система с фронтальным движением модели S.L. 596, 357,3 m; Полимерные трубы и комплектующие к ним)</t>
  </si>
  <si>
    <t>Григориопольский район с. Красногорка</t>
  </si>
  <si>
    <t>836/7-08</t>
  </si>
  <si>
    <t>08.10.2020</t>
  </si>
  <si>
    <t>09.10.2020</t>
  </si>
  <si>
    <t>Покупка основных средств (Круговые стационарные установки в кол-ве 4 шт.; Трубы полимерные, комплектующие и оборудование к ним, а так же сопутствующие товары)</t>
  </si>
  <si>
    <t>КФХ 
КОРЧАК НИКОЛАЙ ГЕРАСИМОВИЧ</t>
  </si>
  <si>
    <t xml:space="preserve">Сельское хозяйств (растениеводство и животноводство) </t>
  </si>
  <si>
    <t>Сельское хозяйство, (подотрасль -растениеводство, производство зерновых, картофелеводство и овощеводство, производство плодов, ягод и винограда)</t>
  </si>
  <si>
    <t>инвестиционные цели, а именно на финансирование затрат Заемщика на приобретение основных средств: ирригационного оборудования</t>
  </si>
  <si>
    <r>
      <t>14.01.2020=61057,73    27.01.19=126225    28.01.19=54434,32       04.02.2020=13145,16</t>
    </r>
    <r>
      <rPr>
        <b/>
        <sz val="12"/>
        <rFont val="Times New Roman"/>
        <family val="1"/>
        <charset val="204"/>
      </rPr>
      <t xml:space="preserve">  итого: 254 862,21</t>
    </r>
  </si>
  <si>
    <t>ирригационной машины линейно-круговой типа Bauer Centerliner CLS, согласно договору купли-продажи №27/07 от 27.07.2020г., заключенного с Rohren und Pumpenwerk Bauer G.m.b.H. (Австрия)</t>
  </si>
  <si>
    <r>
      <t xml:space="preserve">20.10.20=10 156,00 </t>
    </r>
    <r>
      <rPr>
        <b/>
        <sz val="12"/>
        <rFont val="Times New Roman"/>
        <family val="1"/>
        <charset val="204"/>
      </rPr>
      <t>ИТОГО: 10 156,00</t>
    </r>
  </si>
  <si>
    <t>20.10.2020 г.</t>
  </si>
  <si>
    <t>01.10.2020 г.</t>
  </si>
  <si>
    <t>05.10.2020 г.</t>
  </si>
  <si>
    <t>14.10.2020 г.</t>
  </si>
  <si>
    <t>16.10.2020 г.</t>
  </si>
  <si>
    <t>Сельское хозяйство, растениеводство</t>
  </si>
  <si>
    <t>Слободзейский район, с. Глиное, ул. Синько 72</t>
  </si>
  <si>
    <t>835/7-08</t>
  </si>
  <si>
    <t>ООО  "МИАЗ"</t>
  </si>
  <si>
    <t>ООО Акбарс присоединен к ООО Сады Приднестровья</t>
  </si>
  <si>
    <t>14.10.2020г.</t>
  </si>
  <si>
    <t>09.10.2020 г.</t>
  </si>
  <si>
    <t>КФХ Лунгу Мария Петровна</t>
  </si>
  <si>
    <t>Дубоссарский район, с. Красный Виноградарь</t>
  </si>
  <si>
    <t>Приобретение дождевальной машины ферменной ДМФ «Фрегат» ипподромного действия с забором воды от гидрантов модификации ДМФ-Е-А6-383-75 с промежуточной длиной 485м</t>
  </si>
  <si>
    <t>КФХ РУССОЙ ЛЕОНИД АЛЕКСЕЕВИЧ</t>
  </si>
  <si>
    <t>824/7-08</t>
  </si>
  <si>
    <t>06.11.2020</t>
  </si>
  <si>
    <t>849/7-08</t>
  </si>
  <si>
    <t>10.11.2020</t>
  </si>
  <si>
    <t>850/7-08</t>
  </si>
  <si>
    <t>9,50%</t>
  </si>
  <si>
    <t>2,50%</t>
  </si>
  <si>
    <t xml:space="preserve">г. Бендеры, ул. Тимирязева, д.2д </t>
  </si>
  <si>
    <t>851/7-08</t>
  </si>
  <si>
    <t>19.11.2020</t>
  </si>
  <si>
    <t xml:space="preserve">Производство, хранение, транспортировка  и реализация полуфабрикатов </t>
  </si>
  <si>
    <t>Покупка основных средств для орошения</t>
  </si>
  <si>
    <t xml:space="preserve">Покупка основных средств (комплектующих для обустройства холодильной камеры:  Сэндвич-панели для обустройства помещения холодильника, гидроизоляция ; холодильное оборудование (холодильная дверь, мод. CI12Н, откатная, в комплекте с рамой, замком и порогом, размер 2000x2500, левая, цвет RAL9002, производство Германия) ; холодильное оборудование (холодильная машина мод. LH 124/HGX 44e-475-4S в комплекте с высокоэффективным воздухоохладителем мод. Guntner GHN 045.2E/27, в комплекте с шкафом управления, автоматикой, трубы медные по 10м)) .
</t>
  </si>
  <si>
    <t>ООО "Корсар"</t>
  </si>
  <si>
    <t>инвестиционные цели, а именно на финансирование затрат  на приобретение дождевальных машин, с/х техники, контейнеров и ящиков для транспортировки и хранения фруктов, генераторной установки</t>
  </si>
  <si>
    <r>
      <t xml:space="preserve">16.11.20=306 335,00 </t>
    </r>
    <r>
      <rPr>
        <b/>
        <sz val="12"/>
        <color theme="1"/>
        <rFont val="Times New Roman"/>
        <family val="1"/>
        <charset val="204"/>
      </rPr>
      <t>ИТОГО:306 335,00</t>
    </r>
  </si>
  <si>
    <t>17.11.2020=76923,62</t>
  </si>
  <si>
    <t>на финансирования капитальных вложений в строительство оросительных систем</t>
  </si>
  <si>
    <t xml:space="preserve">на финансирование затрат Заемщика: приобретение основных средств для осуществления деятельности в отраслях промышленности </t>
  </si>
  <si>
    <r>
      <t xml:space="preserve">16.11.2020=56514,84       26.11.2020=69531,99     </t>
    </r>
    <r>
      <rPr>
        <b/>
        <sz val="12"/>
        <color theme="1"/>
        <rFont val="Times New Roman"/>
        <family val="1"/>
        <charset val="204"/>
      </rPr>
      <t>итого=126 046,83</t>
    </r>
  </si>
  <si>
    <t>Слободзейский район, с.Владимировка, ул. Ленина, 46</t>
  </si>
  <si>
    <t>приобретение основных средств - дождевальных установок, комплектующих для оросительных систем, выполнения работ по строительству оросительной системы</t>
  </si>
  <si>
    <t>Слободзейский район, с. Чобручи, ул. Фрунзе, 83</t>
  </si>
  <si>
    <t>18.11.2020=155 918,00</t>
  </si>
  <si>
    <t xml:space="preserve">инвестиц-е цели, а именно финанс-е затрат заемщика на стрит-во оросит. системы, в т.ч. приобретение оросит. машин       </t>
  </si>
  <si>
    <r>
      <t xml:space="preserve">12.11.2020=38454   16.11.2020=222 271    18.11.2020=37545,38   24.11.2020=18 359,55    </t>
    </r>
    <r>
      <rPr>
        <b/>
        <sz val="12"/>
        <rFont val="Times New Roman"/>
        <family val="1"/>
        <charset val="204"/>
      </rPr>
      <t>ИТОГО=316 629,93</t>
    </r>
  </si>
  <si>
    <r>
      <rPr>
        <sz val="12"/>
        <rFont val="Times New Roman"/>
        <family val="1"/>
        <charset val="204"/>
      </rPr>
      <t>ООО "Сельскохозяйственная фирма "Золотой колос"</t>
    </r>
  </si>
  <si>
    <r>
      <rPr>
        <sz val="12"/>
        <rFont val="Times New Roman"/>
        <family val="1"/>
        <charset val="204"/>
      </rPr>
      <t>12.11.2020</t>
    </r>
  </si>
  <si>
    <t>кредит погашен в сентябре  2020 года</t>
  </si>
  <si>
    <t>кредит погашен в ноябре 2020 года</t>
  </si>
  <si>
    <t>кредит погашен в октябре 2020 года</t>
  </si>
  <si>
    <t>05.11.2020 г.</t>
  </si>
  <si>
    <t>Общество с ограниченной ответственностью "Агрокомпасс"</t>
  </si>
  <si>
    <t>Сельское хозяйство (производство зерновых и масличных культур)</t>
  </si>
  <si>
    <t>ПМР, г. Слободзея, ул. Фрунзе, д. 23</t>
  </si>
  <si>
    <t>173</t>
  </si>
  <si>
    <t>27.11.2020 г.</t>
  </si>
  <si>
    <t>ПМР, Слободзейский р-н, с. Фрунзе, ул. 60 лет Октября, д. 4, кв. 12</t>
  </si>
  <si>
    <t>174</t>
  </si>
  <si>
    <t>175</t>
  </si>
  <si>
    <t>ИП Реутов Николай Иванович</t>
  </si>
  <si>
    <t>Производств. Изготовление, реализация, установка и ремонт изделий из дерева, металла и гипса, в том числе плотницкие работы.</t>
  </si>
  <si>
    <t>г. Тирасполь, пр. Магистральный,12Б, мастерская лит.Б7.</t>
  </si>
  <si>
    <t>КФХ Бурлака Олег Валентинович</t>
  </si>
  <si>
    <t>Каменский район, с. Катериновка</t>
  </si>
  <si>
    <t>ООО "Агрофирма "Ванко"</t>
  </si>
  <si>
    <t>ООО "Хайлань"</t>
  </si>
  <si>
    <t>ООО С/х фирма "Миорица"</t>
  </si>
  <si>
    <t>производство с/х продукции, выращивание зерновых культур</t>
  </si>
  <si>
    <t xml:space="preserve">Слободзейский район, с. Суклея, 
ул. Гагарина, д. 90.
</t>
  </si>
  <si>
    <r>
      <t xml:space="preserve">13.11.20=4 410,00   16.11.20=5 711,00   </t>
    </r>
    <r>
      <rPr>
        <b/>
        <sz val="12"/>
        <rFont val="Times New Roman"/>
        <family val="1"/>
        <charset val="204"/>
      </rPr>
      <t>итого=10 121,00</t>
    </r>
  </si>
  <si>
    <r>
      <t xml:space="preserve">заемщиков, заключивших кредитные договоры в рамках Постановления Правительства ПМР от 17 октября 2018 года № 355, 
</t>
    </r>
    <r>
      <rPr>
        <b/>
        <u/>
        <sz val="12"/>
        <rFont val="Times New Roman"/>
        <family val="1"/>
        <charset val="204"/>
      </rPr>
      <t>по состоянию на 01 января 2021 года</t>
    </r>
  </si>
  <si>
    <t xml:space="preserve"> Сельское хозяйство (производство зерновых и масличных культур)</t>
  </si>
  <si>
    <t>ПМР, Слободзейский р-н, с. Суклея, ул. И. Крянгэ, д. 44</t>
  </si>
  <si>
    <t>22.12.2020г.</t>
  </si>
  <si>
    <t>Промышленность (пищевая промышленность), торговля</t>
  </si>
  <si>
    <t>ПМР, г. Бендеры, ул. Суворова, д. 116</t>
  </si>
  <si>
    <t xml:space="preserve">Промышленность (черная и цветная металлургия, производство вторичных материалов и метизов производственного значения) </t>
  </si>
  <si>
    <t>ПМР, г. Рыбница, ул. Мичурина, д. 148</t>
  </si>
  <si>
    <t>23.12.2020г.</t>
  </si>
  <si>
    <t>ООО "Сельскохозяйственная фирма "Сандика"</t>
  </si>
  <si>
    <t>ООО  "Бендерский хлеб"</t>
  </si>
  <si>
    <t>ЗАО "Завод Металон"</t>
  </si>
  <si>
    <t>Приобретения и установки оросительной системы</t>
  </si>
  <si>
    <t>Приобретение и модернизация оборудования</t>
  </si>
  <si>
    <t>Приобретение оборудования для производства проволоки и линии (станка) для производства рубки стальной фибры и оплата транспортных услуг по их доставке</t>
  </si>
  <si>
    <t>03.12.2020г.</t>
  </si>
  <si>
    <t>КФХ Жосан Григорий Пантелеевич</t>
  </si>
  <si>
    <t>Григориопольский район, с. Ташлык</t>
  </si>
  <si>
    <t>Приобретение поливной машины катушечного типа 90G350G3B Италия; опрыскивателя прицепного трехпозиционного ОП-2500-1 Одиссей, производство Украина; трактор Беларус-82.1.</t>
  </si>
  <si>
    <t>КФХ Коваль Вячеслав Валерьевич</t>
  </si>
  <si>
    <t>Растениеводство; животноводство</t>
  </si>
  <si>
    <t>Григориопольский район, п. Карманово</t>
  </si>
  <si>
    <t>Приобретение комбаина кормоуборочного прицепного КДП-3000 Палессе, доильной установки УДЕ-16 «Елочка» (на двенадцать скотомест)</t>
  </si>
  <si>
    <t>Растениеводство (выращивание зерновых, технических культур)</t>
  </si>
  <si>
    <t>Слободзейский район, с. Фрунзе, ул. 60 Лет Октября, д. 4, кв. 12</t>
  </si>
  <si>
    <t>871/7-08</t>
  </si>
  <si>
    <t>Покупка основных средств (Центральная оросительная система (Модель "8120" ) кол-во 3 шт.; комплектующие водопроводной системы) и другое (Проектные и электромонтажные работы по подключению оросительной системы к системе энергоснабжения)</t>
  </si>
  <si>
    <t>Сельское хозяйство (производство, заготовка, переработка и реализация с/х продукции, животноводческая деятельность)</t>
  </si>
  <si>
    <t>876/7-08</t>
  </si>
  <si>
    <t>Покупка основных средств(поливальная система "URAPIVOT" ипподромного типа, Материалы (трубы, тройники, угольник, втулки, фланец, переходы, шпилька, гайка)) и другое (земляные и монтажные работы)</t>
  </si>
  <si>
    <t>ООО "Агрофирма"Ванко"</t>
  </si>
  <si>
    <t>ООО  "Злата"</t>
  </si>
  <si>
    <t>г. Тирасполь, ул. К. Цеткин, д.5</t>
  </si>
  <si>
    <r>
      <t>приобретение оборудования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(автоматической термоформовочной и вакуумной упаковочной машины, машины для обрезки краев кукурузы, формы для початков кукурузы, жидкого наполнителя, струйного принтера, системы печати с упаковочной машиной)</t>
    </r>
  </si>
  <si>
    <t>ООО "Мегатрансавто"</t>
  </si>
  <si>
    <t>г.Рыбница, ул.Маяковского 4</t>
  </si>
  <si>
    <r>
      <t xml:space="preserve">заемщиков, заключивших кредитные договоры в рамках Постановления Правительства ПМР от 21 апреля 2020 года № 123, 
</t>
    </r>
    <r>
      <rPr>
        <b/>
        <u/>
        <sz val="12"/>
        <rFont val="Times New Roman"/>
        <family val="1"/>
        <charset val="204"/>
      </rPr>
      <t>по состоянию на 01 января 2021 года</t>
    </r>
  </si>
  <si>
    <t>16.12.2020 г.</t>
  </si>
  <si>
    <t>Общество с ограниченной ответственностью "Петролюкс"</t>
  </si>
  <si>
    <t>ПМР, г. Рыбница, ул. Чернышевского, д. 2</t>
  </si>
  <si>
    <t>03.12.2020 г.</t>
  </si>
  <si>
    <t>Закрытое акционерное общество"Молдавкабель"</t>
  </si>
  <si>
    <t>Кабельная промышленность (производство кабельной продукции)</t>
  </si>
  <si>
    <t>ПМР, г. Бендеры, ул. Индустриальная, д. 10</t>
  </si>
  <si>
    <t>08.12.2020 г.</t>
  </si>
  <si>
    <t>Общество с ограниченной ответственностью "Племжив агроэлит"</t>
  </si>
  <si>
    <t>Сельское хозяйство (растениеводство, мясное и молочное скотоводство)</t>
  </si>
  <si>
    <t>22.12.2020 г.</t>
  </si>
  <si>
    <t>Открытое акционерное общество "Тирнистром"</t>
  </si>
  <si>
    <t>Промышленность нерудных строительных материалов (Организация по добыче, дроблению и обогащению строительного камня, щебня, гравия, песчано-гравийной смеси и строительного песка)</t>
  </si>
  <si>
    <t>23.12.2020 г.</t>
  </si>
  <si>
    <t>01.12.2020 г.</t>
  </si>
  <si>
    <t>15.12.2020 г.</t>
  </si>
  <si>
    <t>КФХ Гребенюк Анатолий Анатольевич</t>
  </si>
  <si>
    <t>Растениеводство (за исключением грибоводства), в том числе цветоводство, садоводство.</t>
  </si>
  <si>
    <t>Рыбницкий район, с. Красненькое</t>
  </si>
  <si>
    <t>г. Рыбница, ул. Кирова, д. 169, корп. 2</t>
  </si>
  <si>
    <t>853/7-08</t>
  </si>
  <si>
    <t>862/7-08</t>
  </si>
  <si>
    <t>Рыбницкий р-н, с. Станиславка, ул. Молодежная, д, 240</t>
  </si>
  <si>
    <t>870/7-08</t>
  </si>
  <si>
    <t>ООО "ПАЛРОМ"</t>
  </si>
  <si>
    <t>ООО "БОНДАРЕНКО"</t>
  </si>
  <si>
    <t>Производство и реализация сельскохозяйственной  продукции</t>
  </si>
  <si>
    <t>Рыбницкий р-н с.Мокра , ул. Коммунаров 77</t>
  </si>
  <si>
    <t>03.12.2020</t>
  </si>
  <si>
    <t>730</t>
  </si>
  <si>
    <t>кредит погашен в декабре 2020 года</t>
  </si>
  <si>
    <r>
      <t xml:space="preserve">заемщиков, заключивших кредитные договоры в рамках Постановления Правительства ПМР от 18 июня 2020 года № 218, 
</t>
    </r>
    <r>
      <rPr>
        <b/>
        <u/>
        <sz val="12"/>
        <rFont val="Times New Roman"/>
        <family val="1"/>
        <charset val="204"/>
      </rPr>
      <t>по состоянию на 01 января 2021 года</t>
    </r>
  </si>
  <si>
    <t>№
п/п</t>
  </si>
  <si>
    <t>Направление</t>
  </si>
  <si>
    <t>ИТОГО</t>
  </si>
  <si>
    <t>кол-во</t>
  </si>
  <si>
    <t>евро</t>
  </si>
  <si>
    <t>уд. Вес, %</t>
  </si>
  <si>
    <t>Промышленность</t>
  </si>
  <si>
    <t>Швейная промышленность</t>
  </si>
  <si>
    <t>Обувная промышленность</t>
  </si>
  <si>
    <t>Бумажная промышленность</t>
  </si>
  <si>
    <t>Машиностроение</t>
  </si>
  <si>
    <t>Мукомольная промышленность</t>
  </si>
  <si>
    <t>Электроэнергетика</t>
  </si>
  <si>
    <t>Добывающая промышленность</t>
  </si>
  <si>
    <t>Строительная промышленность</t>
  </si>
  <si>
    <t>Черная и цветная металлургия</t>
  </si>
  <si>
    <t>Переработка сельхоз. продукции</t>
  </si>
  <si>
    <t>Производство плодов, ягод</t>
  </si>
  <si>
    <t>Садоводство</t>
  </si>
  <si>
    <t>Мелиорация</t>
  </si>
  <si>
    <t>Овощеводство</t>
  </si>
  <si>
    <t>Информация 
о принятых Наблюдательным советом Фонда государственного резерва Приднестровской Молдавской Республики 
решениях о льготном кредитовании с субсидированием части процентной ставки (7%)
за период 2018-2020 гг.</t>
  </si>
  <si>
    <t>*Валютой кредитования выступают росс. руб., долл. США, Евро, руб. ПМР. Для анализа за основу была принята валюта – Евро. 
Для конвертации сумм кредитов в иных валютах применялись средневзвешенные курсы валют за соответствующий период.</t>
  </si>
  <si>
    <t>Приложение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</si>
</sst>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_ ;\-#,##0.00\ "/>
    <numFmt numFmtId="166" formatCode="_-* #,##0\ _₽_-;\-* #,##0\ _₽_-;_-* &quot;-&quot;??\ _₽_-;_-@_-"/>
    <numFmt numFmtId="167" formatCode="#,##0.00;\-#,##0.00"/>
    <numFmt numFmtId="168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color indexed="81"/>
      <name val="Tahoma"/>
      <charset val="1"/>
    </font>
    <font>
      <sz val="16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24" fillId="0" borderId="0"/>
    <xf numFmtId="0" fontId="24" fillId="0" borderId="0"/>
  </cellStyleXfs>
  <cellXfs count="40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 applyProtection="1">
      <alignment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0" borderId="6" xfId="1" applyFont="1" applyFill="1" applyBorder="1" applyAlignment="1">
      <alignment horizontal="center" vertical="center" wrapText="1"/>
    </xf>
    <xf numFmtId="164" fontId="1" fillId="0" borderId="6" xfId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39" fontId="6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3" fontId="3" fillId="0" borderId="2" xfId="0" applyNumberFormat="1" applyFont="1" applyFill="1" applyBorder="1" applyAlignment="1" applyProtection="1">
      <alignment horizontal="center" vertical="center" wrapText="1"/>
    </xf>
    <xf numFmtId="3" fontId="3" fillId="0" borderId="6" xfId="0" applyNumberFormat="1" applyFont="1" applyFill="1" applyBorder="1" applyAlignment="1" applyProtection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9" fontId="2" fillId="0" borderId="6" xfId="0" applyNumberFormat="1" applyFont="1" applyFill="1" applyBorder="1" applyAlignment="1">
      <alignment horizontal="center" vertical="center" wrapText="1"/>
    </xf>
    <xf numFmtId="9" fontId="7" fillId="0" borderId="6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left" vertical="center" wrapText="1"/>
    </xf>
    <xf numFmtId="14" fontId="1" fillId="0" borderId="6" xfId="0" applyNumberFormat="1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14" fontId="1" fillId="4" borderId="6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0" applyFont="1"/>
    <xf numFmtId="164" fontId="1" fillId="4" borderId="6" xfId="1" applyFont="1" applyFill="1" applyBorder="1" applyAlignment="1">
      <alignment horizontal="center" vertical="center" wrapText="1"/>
    </xf>
    <xf numFmtId="164" fontId="2" fillId="4" borderId="6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43" fontId="1" fillId="0" borderId="6" xfId="1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4" fontId="2" fillId="0" borderId="0" xfId="0" applyNumberFormat="1" applyFont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 wrapText="1"/>
    </xf>
    <xf numFmtId="39" fontId="6" fillId="0" borderId="9" xfId="0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165" fontId="9" fillId="0" borderId="0" xfId="0" applyNumberFormat="1" applyFont="1"/>
    <xf numFmtId="0" fontId="5" fillId="0" borderId="6" xfId="0" applyFont="1" applyBorder="1" applyAlignment="1">
      <alignment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66" fontId="1" fillId="0" borderId="1" xfId="1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9" fontId="6" fillId="0" borderId="11" xfId="0" applyNumberFormat="1" applyFont="1" applyFill="1" applyBorder="1" applyAlignment="1" applyProtection="1">
      <alignment horizontal="center" vertical="center" wrapText="1"/>
    </xf>
    <xf numFmtId="39" fontId="5" fillId="0" borderId="6" xfId="0" applyNumberFormat="1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14" fontId="1" fillId="0" borderId="6" xfId="0" applyNumberFormat="1" applyFont="1" applyFill="1" applyBorder="1" applyAlignment="1" applyProtection="1">
      <alignment horizontal="center" vertical="center" wrapText="1"/>
    </xf>
    <xf numFmtId="9" fontId="1" fillId="0" borderId="6" xfId="0" applyNumberFormat="1" applyFont="1" applyFill="1" applyBorder="1" applyAlignment="1" applyProtection="1">
      <alignment horizontal="center" vertical="center" wrapText="1"/>
    </xf>
    <xf numFmtId="39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3" fontId="1" fillId="0" borderId="6" xfId="0" applyNumberFormat="1" applyFont="1" applyFill="1" applyBorder="1" applyAlignment="1" applyProtection="1">
      <alignment horizontal="center" vertical="center" wrapText="1"/>
    </xf>
    <xf numFmtId="167" fontId="1" fillId="0" borderId="6" xfId="0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9" fontId="2" fillId="0" borderId="6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39" fontId="6" fillId="0" borderId="14" xfId="0" applyNumberFormat="1" applyFont="1" applyFill="1" applyBorder="1" applyAlignment="1" applyProtection="1">
      <alignment horizontal="center" vertical="center" wrapText="1"/>
    </xf>
    <xf numFmtId="9" fontId="6" fillId="0" borderId="14" xfId="0" applyNumberFormat="1" applyFont="1" applyFill="1" applyBorder="1" applyAlignment="1" applyProtection="1">
      <alignment horizontal="center" vertical="center" wrapText="1"/>
    </xf>
    <xf numFmtId="39" fontId="6" fillId="0" borderId="15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/>
    <xf numFmtId="164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164" fontId="9" fillId="0" borderId="0" xfId="0" applyNumberFormat="1" applyFont="1" applyFill="1" applyAlignment="1">
      <alignment vertical="center"/>
    </xf>
    <xf numFmtId="0" fontId="1" fillId="0" borderId="6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14" fontId="2" fillId="0" borderId="13" xfId="0" applyNumberFormat="1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164" fontId="2" fillId="0" borderId="1" xfId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vertical="center" wrapText="1"/>
    </xf>
    <xf numFmtId="9" fontId="7" fillId="0" borderId="1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justify" vertical="center"/>
    </xf>
    <xf numFmtId="0" fontId="8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/>
    </xf>
    <xf numFmtId="3" fontId="1" fillId="0" borderId="0" xfId="0" applyNumberFormat="1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9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justify" vertical="center" wrapText="1"/>
    </xf>
    <xf numFmtId="14" fontId="2" fillId="0" borderId="6" xfId="0" applyNumberFormat="1" applyFont="1" applyBorder="1" applyAlignment="1">
      <alignment horizontal="left" vertical="center" wrapText="1" indent="1"/>
    </xf>
    <xf numFmtId="0" fontId="16" fillId="0" borderId="6" xfId="0" applyFont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66" fontId="1" fillId="0" borderId="6" xfId="1" applyNumberFormat="1" applyFont="1" applyFill="1" applyBorder="1" applyAlignment="1">
      <alignment horizontal="center" vertical="center" wrapText="1"/>
    </xf>
    <xf numFmtId="39" fontId="1" fillId="0" borderId="6" xfId="1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14" fontId="2" fillId="0" borderId="14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4" fontId="19" fillId="0" borderId="14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39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39" fontId="6" fillId="0" borderId="13" xfId="0" applyNumberFormat="1" applyFont="1" applyFill="1" applyBorder="1" applyAlignment="1" applyProtection="1">
      <alignment horizontal="center" vertical="center" wrapText="1"/>
    </xf>
    <xf numFmtId="9" fontId="6" fillId="0" borderId="1" xfId="0" applyNumberFormat="1" applyFont="1" applyFill="1" applyBorder="1" applyAlignment="1" applyProtection="1">
      <alignment horizontal="center" vertical="center" wrapText="1"/>
    </xf>
    <xf numFmtId="14" fontId="6" fillId="0" borderId="14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Border="1"/>
    <xf numFmtId="4" fontId="3" fillId="0" borderId="0" xfId="0" applyNumberFormat="1" applyFont="1" applyFill="1" applyAlignment="1">
      <alignment vertical="center"/>
    </xf>
    <xf numFmtId="164" fontId="1" fillId="0" borderId="14" xfId="1" applyFont="1" applyFill="1" applyBorder="1" applyAlignment="1">
      <alignment horizontal="center" vertical="center" wrapText="1"/>
    </xf>
    <xf numFmtId="9" fontId="1" fillId="0" borderId="14" xfId="0" applyNumberFormat="1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9" fillId="0" borderId="14" xfId="0" applyFont="1" applyBorder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2" fillId="4" borderId="14" xfId="0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left" vertical="center" wrapText="1"/>
    </xf>
    <xf numFmtId="0" fontId="16" fillId="0" borderId="14" xfId="0" applyNumberFormat="1" applyFont="1" applyFill="1" applyBorder="1" applyAlignment="1" applyProtection="1">
      <alignment horizontal="right" vertical="center" wrapText="1"/>
    </xf>
    <xf numFmtId="14" fontId="16" fillId="0" borderId="14" xfId="0" applyNumberFormat="1" applyFont="1" applyFill="1" applyBorder="1" applyAlignment="1" applyProtection="1">
      <alignment horizontal="center" vertical="center" wrapText="1"/>
    </xf>
    <xf numFmtId="164" fontId="1" fillId="0" borderId="14" xfId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4" borderId="14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horizontal="left" vertical="center" wrapText="1"/>
    </xf>
    <xf numFmtId="49" fontId="1" fillId="4" borderId="14" xfId="0" applyNumberFormat="1" applyFont="1" applyFill="1" applyBorder="1" applyAlignment="1">
      <alignment vertical="center" wrapText="1"/>
    </xf>
    <xf numFmtId="14" fontId="2" fillId="4" borderId="14" xfId="0" applyNumberFormat="1" applyFont="1" applyFill="1" applyBorder="1" applyAlignment="1">
      <alignment horizontal="center" vertical="center" wrapText="1"/>
    </xf>
    <xf numFmtId="14" fontId="2" fillId="0" borderId="14" xfId="0" applyNumberFormat="1" applyFont="1" applyFill="1" applyBorder="1" applyAlignment="1">
      <alignment horizontal="left" vertical="center" wrapText="1"/>
    </xf>
    <xf numFmtId="9" fontId="2" fillId="4" borderId="14" xfId="0" applyNumberFormat="1" applyFont="1" applyFill="1" applyBorder="1" applyAlignment="1">
      <alignment horizontal="center" vertical="center" wrapText="1"/>
    </xf>
    <xf numFmtId="9" fontId="7" fillId="4" borderId="14" xfId="0" applyNumberFormat="1" applyFont="1" applyFill="1" applyBorder="1" applyAlignment="1">
      <alignment horizontal="center" vertical="center" wrapText="1"/>
    </xf>
    <xf numFmtId="164" fontId="7" fillId="0" borderId="14" xfId="1" applyFont="1" applyFill="1" applyBorder="1" applyAlignment="1">
      <alignment horizontal="center" vertical="center" wrapText="1"/>
    </xf>
    <xf numFmtId="164" fontId="1" fillId="4" borderId="1" xfId="1" applyFont="1" applyFill="1" applyBorder="1" applyAlignment="1">
      <alignment horizontal="center" vertical="center" wrapText="1"/>
    </xf>
    <xf numFmtId="164" fontId="2" fillId="4" borderId="14" xfId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 wrapText="1"/>
    </xf>
    <xf numFmtId="9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justify" vertical="center" wrapText="1"/>
    </xf>
    <xf numFmtId="14" fontId="2" fillId="0" borderId="14" xfId="0" applyNumberFormat="1" applyFont="1" applyBorder="1" applyAlignment="1">
      <alignment horizontal="left" vertical="center" wrapText="1" indent="1"/>
    </xf>
    <xf numFmtId="14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2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39" fontId="6" fillId="4" borderId="14" xfId="0" applyNumberFormat="1" applyFont="1" applyFill="1" applyBorder="1" applyAlignment="1" applyProtection="1">
      <alignment horizontal="center" vertical="center" wrapText="1"/>
    </xf>
    <xf numFmtId="167" fontId="6" fillId="0" borderId="14" xfId="0" applyNumberFormat="1" applyFont="1" applyFill="1" applyBorder="1" applyAlignment="1" applyProtection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9" fontId="2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/>
    </xf>
    <xf numFmtId="39" fontId="22" fillId="0" borderId="14" xfId="0" applyNumberFormat="1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165" fontId="21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166" fontId="1" fillId="0" borderId="14" xfId="1" applyNumberFormat="1" applyFont="1" applyFill="1" applyBorder="1" applyAlignment="1">
      <alignment horizontal="center" vertical="center" wrapText="1"/>
    </xf>
    <xf numFmtId="0" fontId="6" fillId="5" borderId="7" xfId="0" applyNumberFormat="1" applyFont="1" applyFill="1" applyBorder="1" applyAlignment="1" applyProtection="1">
      <alignment horizontal="center" vertical="center" wrapText="1"/>
    </xf>
    <xf numFmtId="3" fontId="2" fillId="5" borderId="6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6" fillId="5" borderId="9" xfId="0" applyNumberFormat="1" applyFont="1" applyFill="1" applyBorder="1" applyAlignment="1" applyProtection="1">
      <alignment horizontal="center" vertical="center" wrapText="1"/>
    </xf>
    <xf numFmtId="39" fontId="6" fillId="5" borderId="7" xfId="0" applyNumberFormat="1" applyFont="1" applyFill="1" applyBorder="1" applyAlignment="1" applyProtection="1">
      <alignment horizontal="center" vertical="center" wrapText="1"/>
    </xf>
    <xf numFmtId="0" fontId="2" fillId="5" borderId="0" xfId="0" applyFont="1" applyFill="1" applyAlignment="1">
      <alignment vertical="center"/>
    </xf>
    <xf numFmtId="0" fontId="2" fillId="0" borderId="0" xfId="2" applyFont="1"/>
    <xf numFmtId="0" fontId="3" fillId="0" borderId="17" xfId="2" applyFont="1" applyBorder="1" applyAlignment="1">
      <alignment horizontal="center" vertical="center" wrapText="1"/>
    </xf>
    <xf numFmtId="0" fontId="3" fillId="4" borderId="17" xfId="2" applyFont="1" applyFill="1" applyBorder="1" applyAlignment="1">
      <alignment horizontal="center" vertical="center" wrapText="1"/>
    </xf>
    <xf numFmtId="0" fontId="2" fillId="0" borderId="0" xfId="3" applyFont="1" applyAlignment="1">
      <alignment vertical="center" wrapText="1"/>
    </xf>
    <xf numFmtId="0" fontId="3" fillId="0" borderId="17" xfId="2" applyFont="1" applyBorder="1" applyAlignment="1">
      <alignment horizontal="center" vertical="center"/>
    </xf>
    <xf numFmtId="3" fontId="5" fillId="0" borderId="17" xfId="3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0" fontId="1" fillId="0" borderId="17" xfId="2" applyFont="1" applyBorder="1" applyAlignment="1">
      <alignment horizontal="center" vertical="center"/>
    </xf>
    <xf numFmtId="0" fontId="1" fillId="0" borderId="17" xfId="2" applyFont="1" applyBorder="1" applyAlignment="1">
      <alignment vertical="center" wrapText="1"/>
    </xf>
    <xf numFmtId="3" fontId="2" fillId="0" borderId="17" xfId="3" applyNumberFormat="1" applyFont="1" applyBorder="1" applyAlignment="1">
      <alignment vertical="center"/>
    </xf>
    <xf numFmtId="3" fontId="5" fillId="4" borderId="17" xfId="3" applyNumberFormat="1" applyFont="1" applyFill="1" applyBorder="1" applyAlignment="1">
      <alignment vertical="center"/>
    </xf>
    <xf numFmtId="0" fontId="2" fillId="0" borderId="0" xfId="3" applyFont="1" applyAlignment="1">
      <alignment vertical="center"/>
    </xf>
    <xf numFmtId="0" fontId="1" fillId="0" borderId="17" xfId="2" applyFont="1" applyBorder="1" applyAlignment="1">
      <alignment vertical="center"/>
    </xf>
    <xf numFmtId="0" fontId="3" fillId="2" borderId="17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vertical="center"/>
    </xf>
    <xf numFmtId="3" fontId="3" fillId="2" borderId="17" xfId="2" applyNumberFormat="1" applyFont="1" applyFill="1" applyBorder="1" applyAlignment="1">
      <alignment horizontal="center" vertical="center" wrapText="1"/>
    </xf>
    <xf numFmtId="0" fontId="2" fillId="2" borderId="0" xfId="3" applyFont="1" applyFill="1" applyAlignment="1">
      <alignment vertical="center"/>
    </xf>
    <xf numFmtId="168" fontId="5" fillId="4" borderId="17" xfId="3" applyNumberFormat="1" applyFont="1" applyFill="1" applyBorder="1" applyAlignment="1">
      <alignment horizontal="center" vertical="center" wrapText="1"/>
    </xf>
    <xf numFmtId="168" fontId="5" fillId="0" borderId="17" xfId="3" applyNumberFormat="1" applyFont="1" applyBorder="1" applyAlignment="1">
      <alignment horizontal="center" vertical="center"/>
    </xf>
    <xf numFmtId="168" fontId="5" fillId="4" borderId="17" xfId="3" applyNumberFormat="1" applyFont="1" applyFill="1" applyBorder="1" applyAlignment="1">
      <alignment horizontal="center" vertical="center"/>
    </xf>
    <xf numFmtId="168" fontId="5" fillId="2" borderId="17" xfId="3" applyNumberFormat="1" applyFont="1" applyFill="1" applyBorder="1" applyAlignment="1">
      <alignment horizontal="center" vertical="center"/>
    </xf>
    <xf numFmtId="168" fontId="5" fillId="0" borderId="17" xfId="3" applyNumberFormat="1" applyFont="1" applyFill="1" applyBorder="1" applyAlignment="1">
      <alignment horizontal="center" vertical="center"/>
    </xf>
    <xf numFmtId="0" fontId="25" fillId="0" borderId="0" xfId="2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4" borderId="17" xfId="2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23" xfId="0" applyNumberFormat="1" applyFont="1" applyFill="1" applyBorder="1" applyAlignment="1" applyProtection="1">
      <alignment horizontal="center" vertical="center" wrapText="1"/>
    </xf>
    <xf numFmtId="0" fontId="6" fillId="0" borderId="24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6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topLeftCell="A13" zoomScale="85" zoomScaleNormal="100" zoomScaleSheetLayoutView="85" workbookViewId="0">
      <selection activeCell="L23" sqref="L23"/>
    </sheetView>
  </sheetViews>
  <sheetFormatPr defaultRowHeight="15.75" x14ac:dyDescent="0.25"/>
  <cols>
    <col min="1" max="1" width="5.28515625" style="318" customWidth="1"/>
    <col min="2" max="2" width="37.42578125" style="318" customWidth="1"/>
    <col min="3" max="3" width="9.140625" style="318"/>
    <col min="4" max="4" width="12.5703125" style="318" customWidth="1"/>
    <col min="5" max="5" width="10.140625" style="318" bestFit="1" customWidth="1"/>
    <col min="6" max="6" width="14.42578125" style="318" customWidth="1"/>
    <col min="7" max="7" width="9.140625" style="318"/>
    <col min="8" max="8" width="13.42578125" style="318" customWidth="1"/>
    <col min="9" max="9" width="9.140625" style="318"/>
    <col min="10" max="10" width="12.7109375" style="318" customWidth="1"/>
    <col min="11" max="16384" width="9.140625" style="318"/>
  </cols>
  <sheetData>
    <row r="1" spans="1:11" x14ac:dyDescent="0.25">
      <c r="J1" s="318" t="s">
        <v>380</v>
      </c>
    </row>
    <row r="2" spans="1:11" x14ac:dyDescent="0.25">
      <c r="A2" s="341" t="s">
        <v>940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</row>
    <row r="3" spans="1:11" ht="57.75" customHeight="1" x14ac:dyDescent="0.25">
      <c r="A3" s="341"/>
      <c r="B3" s="341"/>
      <c r="C3" s="341"/>
      <c r="D3" s="341"/>
      <c r="E3" s="341"/>
      <c r="F3" s="341"/>
      <c r="G3" s="341"/>
      <c r="H3" s="341"/>
      <c r="I3" s="341"/>
      <c r="J3" s="341"/>
      <c r="K3" s="341"/>
    </row>
    <row r="4" spans="1:11" x14ac:dyDescent="0.25">
      <c r="A4" s="342" t="s">
        <v>919</v>
      </c>
      <c r="B4" s="343" t="s">
        <v>920</v>
      </c>
      <c r="C4" s="344">
        <v>2018</v>
      </c>
      <c r="D4" s="345"/>
      <c r="E4" s="344">
        <v>2019</v>
      </c>
      <c r="F4" s="345"/>
      <c r="G4" s="344">
        <v>2020</v>
      </c>
      <c r="H4" s="345"/>
      <c r="I4" s="346" t="s">
        <v>921</v>
      </c>
      <c r="J4" s="346"/>
      <c r="K4" s="346"/>
    </row>
    <row r="5" spans="1:11" s="321" customFormat="1" ht="31.5" x14ac:dyDescent="0.25">
      <c r="A5" s="342"/>
      <c r="B5" s="343"/>
      <c r="C5" s="319" t="s">
        <v>922</v>
      </c>
      <c r="D5" s="319" t="s">
        <v>923</v>
      </c>
      <c r="E5" s="319" t="s">
        <v>922</v>
      </c>
      <c r="F5" s="319" t="s">
        <v>923</v>
      </c>
      <c r="G5" s="319" t="s">
        <v>922</v>
      </c>
      <c r="H5" s="319" t="s">
        <v>923</v>
      </c>
      <c r="I5" s="320" t="s">
        <v>922</v>
      </c>
      <c r="J5" s="320" t="s">
        <v>923</v>
      </c>
      <c r="K5" s="335" t="s">
        <v>924</v>
      </c>
    </row>
    <row r="6" spans="1:11" s="324" customFormat="1" x14ac:dyDescent="0.25">
      <c r="A6" s="319"/>
      <c r="B6" s="322" t="s">
        <v>925</v>
      </c>
      <c r="C6" s="323">
        <f>SUM(C7:C17)</f>
        <v>2</v>
      </c>
      <c r="D6" s="323">
        <f t="shared" ref="D6:K6" si="0">SUM(D7:D17)</f>
        <v>809289.52529576747</v>
      </c>
      <c r="E6" s="323">
        <f t="shared" si="0"/>
        <v>18</v>
      </c>
      <c r="F6" s="323">
        <f t="shared" si="0"/>
        <v>5551259.8184965905</v>
      </c>
      <c r="G6" s="323">
        <f t="shared" si="0"/>
        <v>11</v>
      </c>
      <c r="H6" s="323">
        <f t="shared" si="0"/>
        <v>1892859.2060114373</v>
      </c>
      <c r="I6" s="323">
        <f t="shared" si="0"/>
        <v>31</v>
      </c>
      <c r="J6" s="323">
        <f t="shared" si="0"/>
        <v>8253408.5498037953</v>
      </c>
      <c r="K6" s="336">
        <f t="shared" si="0"/>
        <v>25.164465301837513</v>
      </c>
    </row>
    <row r="7" spans="1:11" s="329" customFormat="1" x14ac:dyDescent="0.25">
      <c r="A7" s="325">
        <v>1</v>
      </c>
      <c r="B7" s="326" t="s">
        <v>926</v>
      </c>
      <c r="C7" s="327">
        <v>2</v>
      </c>
      <c r="D7" s="327">
        <v>809289.52529576747</v>
      </c>
      <c r="E7" s="327"/>
      <c r="F7" s="327"/>
      <c r="G7" s="327"/>
      <c r="H7" s="327"/>
      <c r="I7" s="328">
        <v>2</v>
      </c>
      <c r="J7" s="328">
        <v>809289.52529576747</v>
      </c>
      <c r="K7" s="337">
        <f t="shared" ref="K7:K17" si="1">J7/$J$27*100</f>
        <v>2.4675063709199305</v>
      </c>
    </row>
    <row r="8" spans="1:11" s="329" customFormat="1" x14ac:dyDescent="0.25">
      <c r="A8" s="325">
        <v>2</v>
      </c>
      <c r="B8" s="330" t="s">
        <v>927</v>
      </c>
      <c r="C8" s="327"/>
      <c r="D8" s="327"/>
      <c r="E8" s="327">
        <v>3</v>
      </c>
      <c r="F8" s="327">
        <v>1327462.2510639951</v>
      </c>
      <c r="G8" s="327"/>
      <c r="H8" s="327"/>
      <c r="I8" s="328">
        <v>3</v>
      </c>
      <c r="J8" s="328">
        <v>1327462.2510639951</v>
      </c>
      <c r="K8" s="337">
        <f t="shared" si="1"/>
        <v>4.0474038762073805</v>
      </c>
    </row>
    <row r="9" spans="1:11" s="329" customFormat="1" x14ac:dyDescent="0.25">
      <c r="A9" s="325">
        <v>3</v>
      </c>
      <c r="B9" s="330" t="s">
        <v>928</v>
      </c>
      <c r="C9" s="327"/>
      <c r="D9" s="327"/>
      <c r="E9" s="327">
        <v>1</v>
      </c>
      <c r="F9" s="327">
        <v>109884.19516471811</v>
      </c>
      <c r="G9" s="327"/>
      <c r="H9" s="327"/>
      <c r="I9" s="328">
        <v>1</v>
      </c>
      <c r="J9" s="328">
        <v>109884.19516471811</v>
      </c>
      <c r="K9" s="337">
        <f t="shared" si="1"/>
        <v>0.33503454963569268</v>
      </c>
    </row>
    <row r="10" spans="1:11" s="329" customFormat="1" x14ac:dyDescent="0.25">
      <c r="A10" s="325">
        <v>4</v>
      </c>
      <c r="B10" s="330" t="s">
        <v>929</v>
      </c>
      <c r="C10" s="327"/>
      <c r="D10" s="327"/>
      <c r="E10" s="327">
        <v>1</v>
      </c>
      <c r="F10" s="327">
        <v>300000</v>
      </c>
      <c r="G10" s="327"/>
      <c r="H10" s="327"/>
      <c r="I10" s="328">
        <v>1</v>
      </c>
      <c r="J10" s="328">
        <v>300000</v>
      </c>
      <c r="K10" s="337">
        <f t="shared" si="1"/>
        <v>0.91469355297221044</v>
      </c>
    </row>
    <row r="11" spans="1:11" s="329" customFormat="1" x14ac:dyDescent="0.25">
      <c r="A11" s="325">
        <v>5</v>
      </c>
      <c r="B11" s="330" t="s">
        <v>930</v>
      </c>
      <c r="C11" s="327"/>
      <c r="D11" s="327"/>
      <c r="E11" s="327">
        <v>2</v>
      </c>
      <c r="F11" s="327">
        <v>785618.39338131261</v>
      </c>
      <c r="G11" s="327"/>
      <c r="H11" s="327"/>
      <c r="I11" s="328">
        <v>2</v>
      </c>
      <c r="J11" s="328">
        <v>785618.39338131261</v>
      </c>
      <c r="K11" s="337">
        <f t="shared" si="1"/>
        <v>2.395333598407575</v>
      </c>
    </row>
    <row r="12" spans="1:11" s="329" customFormat="1" x14ac:dyDescent="0.25">
      <c r="A12" s="325">
        <v>6</v>
      </c>
      <c r="B12" s="330" t="s">
        <v>931</v>
      </c>
      <c r="C12" s="327"/>
      <c r="D12" s="327"/>
      <c r="E12" s="327">
        <v>2</v>
      </c>
      <c r="F12" s="327">
        <v>1336020.4642181371</v>
      </c>
      <c r="G12" s="327"/>
      <c r="H12" s="327"/>
      <c r="I12" s="328">
        <v>2</v>
      </c>
      <c r="J12" s="328">
        <v>1336020.4642181371</v>
      </c>
      <c r="K12" s="337">
        <f t="shared" si="1"/>
        <v>4.0734976841975659</v>
      </c>
    </row>
    <row r="13" spans="1:11" s="329" customFormat="1" x14ac:dyDescent="0.25">
      <c r="A13" s="325">
        <v>7</v>
      </c>
      <c r="B13" s="330" t="s">
        <v>932</v>
      </c>
      <c r="C13" s="327"/>
      <c r="D13" s="327"/>
      <c r="E13" s="327">
        <v>1</v>
      </c>
      <c r="F13" s="327">
        <v>804030.69632720563</v>
      </c>
      <c r="G13" s="327">
        <v>2</v>
      </c>
      <c r="H13" s="327">
        <v>484694</v>
      </c>
      <c r="I13" s="328">
        <v>3</v>
      </c>
      <c r="J13" s="328">
        <v>1288724.6963272057</v>
      </c>
      <c r="K13" s="337">
        <f t="shared" si="1"/>
        <v>3.9292939042885493</v>
      </c>
    </row>
    <row r="14" spans="1:11" s="329" customFormat="1" x14ac:dyDescent="0.25">
      <c r="A14" s="325">
        <v>8</v>
      </c>
      <c r="B14" s="330" t="s">
        <v>933</v>
      </c>
      <c r="C14" s="327"/>
      <c r="D14" s="327"/>
      <c r="E14" s="327">
        <v>5</v>
      </c>
      <c r="F14" s="327">
        <v>575940.35085480288</v>
      </c>
      <c r="G14" s="327">
        <v>5</v>
      </c>
      <c r="H14" s="327">
        <v>657059.6326294475</v>
      </c>
      <c r="I14" s="328">
        <v>10</v>
      </c>
      <c r="J14" s="328">
        <v>1232999.9834842505</v>
      </c>
      <c r="K14" s="337">
        <f t="shared" si="1"/>
        <v>3.7593904523596198</v>
      </c>
    </row>
    <row r="15" spans="1:11" s="329" customFormat="1" ht="31.5" x14ac:dyDescent="0.25">
      <c r="A15" s="325">
        <v>9</v>
      </c>
      <c r="B15" s="326" t="s">
        <v>251</v>
      </c>
      <c r="C15" s="327"/>
      <c r="D15" s="327"/>
      <c r="E15" s="327">
        <v>2</v>
      </c>
      <c r="F15" s="327">
        <v>138303.46748641919</v>
      </c>
      <c r="G15" s="327"/>
      <c r="H15" s="327"/>
      <c r="I15" s="328">
        <v>2</v>
      </c>
      <c r="J15" s="328">
        <v>138303.46748641919</v>
      </c>
      <c r="K15" s="337">
        <f t="shared" si="1"/>
        <v>0.42168430021176451</v>
      </c>
    </row>
    <row r="16" spans="1:11" s="329" customFormat="1" x14ac:dyDescent="0.25">
      <c r="A16" s="325">
        <v>10</v>
      </c>
      <c r="B16" s="326" t="s">
        <v>165</v>
      </c>
      <c r="C16" s="327"/>
      <c r="D16" s="327"/>
      <c r="E16" s="327">
        <v>1</v>
      </c>
      <c r="F16" s="327">
        <v>174000</v>
      </c>
      <c r="G16" s="327">
        <v>3</v>
      </c>
      <c r="H16" s="327">
        <v>345205.57338198973</v>
      </c>
      <c r="I16" s="328">
        <v>4</v>
      </c>
      <c r="J16" s="328">
        <v>519205.57338198973</v>
      </c>
      <c r="K16" s="337">
        <f t="shared" si="1"/>
        <v>1.5830466354658197</v>
      </c>
    </row>
    <row r="17" spans="1:11" s="329" customFormat="1" x14ac:dyDescent="0.25">
      <c r="A17" s="325">
        <v>11</v>
      </c>
      <c r="B17" s="326" t="s">
        <v>934</v>
      </c>
      <c r="C17" s="327"/>
      <c r="D17" s="327"/>
      <c r="E17" s="327"/>
      <c r="F17" s="327"/>
      <c r="G17" s="327">
        <v>1</v>
      </c>
      <c r="H17" s="327">
        <v>405900</v>
      </c>
      <c r="I17" s="328">
        <v>1</v>
      </c>
      <c r="J17" s="328">
        <v>405900</v>
      </c>
      <c r="K17" s="337">
        <f t="shared" si="1"/>
        <v>1.2375803771714009</v>
      </c>
    </row>
    <row r="18" spans="1:11" s="329" customFormat="1" x14ac:dyDescent="0.25">
      <c r="A18" s="325"/>
      <c r="B18" s="326"/>
      <c r="C18" s="327"/>
      <c r="D18" s="327"/>
      <c r="E18" s="327"/>
      <c r="F18" s="327"/>
      <c r="G18" s="327"/>
      <c r="H18" s="327"/>
      <c r="I18" s="328"/>
      <c r="J18" s="328"/>
      <c r="K18" s="337"/>
    </row>
    <row r="19" spans="1:11" s="329" customFormat="1" x14ac:dyDescent="0.25">
      <c r="A19" s="322"/>
      <c r="B19" s="322" t="s">
        <v>174</v>
      </c>
      <c r="C19" s="323">
        <f>SUM(C20:C26)</f>
        <v>4</v>
      </c>
      <c r="D19" s="323">
        <f t="shared" ref="D19:K19" si="2">SUM(D20:D26)</f>
        <v>2112000</v>
      </c>
      <c r="E19" s="323">
        <f t="shared" si="2"/>
        <v>33</v>
      </c>
      <c r="F19" s="323">
        <f t="shared" si="2"/>
        <v>7574133.2356472472</v>
      </c>
      <c r="G19" s="323">
        <f t="shared" si="2"/>
        <v>54</v>
      </c>
      <c r="H19" s="323">
        <f t="shared" si="2"/>
        <v>14858327.951924745</v>
      </c>
      <c r="I19" s="323">
        <f t="shared" si="2"/>
        <v>91</v>
      </c>
      <c r="J19" s="323">
        <f t="shared" si="2"/>
        <v>24544460.800582975</v>
      </c>
      <c r="K19" s="336">
        <f t="shared" si="2"/>
        <v>74.835533518241292</v>
      </c>
    </row>
    <row r="20" spans="1:11" s="329" customFormat="1" x14ac:dyDescent="0.25">
      <c r="A20" s="325">
        <v>1</v>
      </c>
      <c r="B20" s="326" t="s">
        <v>935</v>
      </c>
      <c r="C20" s="327">
        <v>2</v>
      </c>
      <c r="D20" s="327">
        <v>512000</v>
      </c>
      <c r="E20" s="327">
        <v>2</v>
      </c>
      <c r="F20" s="327">
        <v>436171</v>
      </c>
      <c r="G20" s="327">
        <v>6</v>
      </c>
      <c r="H20" s="327">
        <v>738196.30869362049</v>
      </c>
      <c r="I20" s="328">
        <v>10</v>
      </c>
      <c r="J20" s="328">
        <v>1686367.3086936204</v>
      </c>
      <c r="K20" s="337">
        <f t="shared" ref="K20:K27" si="3">J20/$J$27*100</f>
        <v>5.1416976840171733</v>
      </c>
    </row>
    <row r="21" spans="1:11" s="329" customFormat="1" x14ac:dyDescent="0.25">
      <c r="A21" s="325">
        <v>2</v>
      </c>
      <c r="B21" s="326" t="s">
        <v>629</v>
      </c>
      <c r="C21" s="327">
        <v>1</v>
      </c>
      <c r="D21" s="327">
        <v>800000</v>
      </c>
      <c r="E21" s="327">
        <v>1</v>
      </c>
      <c r="F21" s="327">
        <v>107204.09284362743</v>
      </c>
      <c r="G21" s="327"/>
      <c r="H21" s="327"/>
      <c r="I21" s="328">
        <v>2</v>
      </c>
      <c r="J21" s="328">
        <v>907204.09284362744</v>
      </c>
      <c r="K21" s="337">
        <f t="shared" si="3"/>
        <v>2.7660457831802288</v>
      </c>
    </row>
    <row r="22" spans="1:11" s="329" customFormat="1" x14ac:dyDescent="0.25">
      <c r="A22" s="325">
        <v>3</v>
      </c>
      <c r="B22" s="326" t="s">
        <v>936</v>
      </c>
      <c r="C22" s="327">
        <v>1</v>
      </c>
      <c r="D22" s="327">
        <v>800000</v>
      </c>
      <c r="E22" s="327">
        <v>1</v>
      </c>
      <c r="F22" s="327">
        <v>7326</v>
      </c>
      <c r="G22" s="327"/>
      <c r="H22" s="327"/>
      <c r="I22" s="328">
        <v>2</v>
      </c>
      <c r="J22" s="328">
        <v>807325.61301098124</v>
      </c>
      <c r="K22" s="337">
        <f t="shared" si="3"/>
        <v>2.4615184445682741</v>
      </c>
    </row>
    <row r="23" spans="1:11" s="329" customFormat="1" x14ac:dyDescent="0.25">
      <c r="A23" s="325">
        <v>4</v>
      </c>
      <c r="B23" s="330" t="s">
        <v>937</v>
      </c>
      <c r="C23" s="327"/>
      <c r="D23" s="327"/>
      <c r="E23" s="327">
        <v>6</v>
      </c>
      <c r="F23" s="327">
        <v>1154064.2362540716</v>
      </c>
      <c r="G23" s="327">
        <v>2</v>
      </c>
      <c r="H23" s="327">
        <v>86159.280501101442</v>
      </c>
      <c r="I23" s="328">
        <v>8</v>
      </c>
      <c r="J23" s="328">
        <v>1240223.516755173</v>
      </c>
      <c r="K23" s="337">
        <f t="shared" si="3"/>
        <v>3.7814148500682632</v>
      </c>
    </row>
    <row r="24" spans="1:11" s="329" customFormat="1" x14ac:dyDescent="0.25">
      <c r="A24" s="325">
        <v>5</v>
      </c>
      <c r="B24" s="330" t="s">
        <v>751</v>
      </c>
      <c r="C24" s="327"/>
      <c r="D24" s="327"/>
      <c r="E24" s="327">
        <v>11</v>
      </c>
      <c r="F24" s="327">
        <v>3370556.8038253887</v>
      </c>
      <c r="G24" s="327">
        <v>5</v>
      </c>
      <c r="H24" s="327">
        <v>2801174.559377851</v>
      </c>
      <c r="I24" s="328">
        <v>16</v>
      </c>
      <c r="J24" s="328">
        <v>6171731.3632032396</v>
      </c>
      <c r="K24" s="339">
        <f t="shared" si="3"/>
        <v>18.817476295327985</v>
      </c>
    </row>
    <row r="25" spans="1:11" s="329" customFormat="1" x14ac:dyDescent="0.25">
      <c r="A25" s="325">
        <v>6</v>
      </c>
      <c r="B25" s="330" t="s">
        <v>938</v>
      </c>
      <c r="C25" s="327"/>
      <c r="D25" s="327"/>
      <c r="E25" s="327">
        <v>7</v>
      </c>
      <c r="F25" s="327">
        <v>1242147.9200000002</v>
      </c>
      <c r="G25" s="327">
        <v>38</v>
      </c>
      <c r="H25" s="327">
        <v>10944527.02753499</v>
      </c>
      <c r="I25" s="328">
        <v>45</v>
      </c>
      <c r="J25" s="328">
        <v>12186674.94753499</v>
      </c>
      <c r="K25" s="339">
        <f t="shared" si="3"/>
        <v>37.156910022260689</v>
      </c>
    </row>
    <row r="26" spans="1:11" s="329" customFormat="1" x14ac:dyDescent="0.25">
      <c r="A26" s="325">
        <v>7</v>
      </c>
      <c r="B26" s="330" t="s">
        <v>939</v>
      </c>
      <c r="C26" s="327"/>
      <c r="D26" s="327"/>
      <c r="E26" s="327">
        <v>5</v>
      </c>
      <c r="F26" s="327">
        <v>1256663.1827241604</v>
      </c>
      <c r="G26" s="327">
        <v>3</v>
      </c>
      <c r="H26" s="327">
        <v>288270.7758171825</v>
      </c>
      <c r="I26" s="328">
        <v>8</v>
      </c>
      <c r="J26" s="328">
        <v>1544933.958541343</v>
      </c>
      <c r="K26" s="337">
        <f t="shared" si="3"/>
        <v>4.7104704388186756</v>
      </c>
    </row>
    <row r="27" spans="1:11" s="334" customFormat="1" x14ac:dyDescent="0.25">
      <c r="A27" s="331"/>
      <c r="B27" s="332" t="s">
        <v>132</v>
      </c>
      <c r="C27" s="333">
        <f>C6+C19</f>
        <v>6</v>
      </c>
      <c r="D27" s="333">
        <f t="shared" ref="D27:I27" si="4">D6+D19</f>
        <v>2921289.5252957675</v>
      </c>
      <c r="E27" s="333">
        <f t="shared" si="4"/>
        <v>51</v>
      </c>
      <c r="F27" s="333">
        <f t="shared" si="4"/>
        <v>13125393.054143839</v>
      </c>
      <c r="G27" s="333">
        <f t="shared" si="4"/>
        <v>65</v>
      </c>
      <c r="H27" s="333">
        <f t="shared" si="4"/>
        <v>16751187.157936182</v>
      </c>
      <c r="I27" s="333">
        <f t="shared" si="4"/>
        <v>122</v>
      </c>
      <c r="J27" s="333">
        <f>D27+F27+H27</f>
        <v>32797869.737375788</v>
      </c>
      <c r="K27" s="338">
        <f t="shared" si="3"/>
        <v>100</v>
      </c>
    </row>
    <row r="29" spans="1:11" ht="46.5" customHeight="1" x14ac:dyDescent="0.25">
      <c r="B29" s="340" t="s">
        <v>941</v>
      </c>
      <c r="C29" s="340"/>
      <c r="D29" s="340"/>
      <c r="E29" s="340"/>
      <c r="F29" s="340"/>
      <c r="G29" s="340"/>
      <c r="H29" s="340"/>
      <c r="I29" s="340"/>
      <c r="J29" s="340"/>
      <c r="K29" s="340"/>
    </row>
  </sheetData>
  <mergeCells count="8">
    <mergeCell ref="B29:K29"/>
    <mergeCell ref="A2:K3"/>
    <mergeCell ref="A4:A5"/>
    <mergeCell ref="B4:B5"/>
    <mergeCell ref="C4:D4"/>
    <mergeCell ref="E4:F4"/>
    <mergeCell ref="G4:H4"/>
    <mergeCell ref="I4:K4"/>
  </mergeCells>
  <pageMargins left="0.39370078740157483" right="0.39370078740157483" top="0.39370078740157483" bottom="0.39370078740157483" header="0" footer="0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6"/>
  <sheetViews>
    <sheetView view="pageBreakPreview" topLeftCell="D1" zoomScale="70" zoomScaleNormal="60" zoomScaleSheetLayoutView="70" workbookViewId="0">
      <selection activeCell="I1" sqref="I1:N1"/>
    </sheetView>
  </sheetViews>
  <sheetFormatPr defaultRowHeight="15.75" x14ac:dyDescent="0.25"/>
  <cols>
    <col min="1" max="1" width="7.5703125" style="182" customWidth="1"/>
    <col min="2" max="2" width="28.140625" style="182" customWidth="1"/>
    <col min="3" max="3" width="27.5703125" style="146" customWidth="1"/>
    <col min="4" max="4" width="32.140625" style="183" customWidth="1"/>
    <col min="5" max="5" width="13.5703125" style="182" customWidth="1"/>
    <col min="6" max="6" width="15.42578125" style="182" customWidth="1"/>
    <col min="7" max="7" width="24.28515625" style="182" customWidth="1"/>
    <col min="8" max="8" width="13.28515625" style="182" customWidth="1"/>
    <col min="9" max="9" width="21.7109375" style="202" customWidth="1"/>
    <col min="10" max="10" width="14.85546875" style="182" customWidth="1"/>
    <col min="11" max="11" width="51.42578125" style="182" customWidth="1"/>
    <col min="12" max="12" width="14.85546875" style="182" customWidth="1"/>
    <col min="13" max="13" width="16.85546875" style="182" customWidth="1"/>
    <col min="14" max="14" width="19.5703125" style="182" customWidth="1"/>
    <col min="15" max="15" width="14.42578125" style="146" customWidth="1"/>
    <col min="16" max="18" width="17.7109375" style="146" customWidth="1"/>
    <col min="19" max="19" width="19.28515625" style="146" customWidth="1"/>
    <col min="20" max="20" width="18.5703125" style="146" customWidth="1"/>
    <col min="21" max="21" width="19.42578125" style="146" customWidth="1"/>
    <col min="22" max="24" width="19.85546875" style="146" customWidth="1"/>
    <col min="25" max="25" width="16.5703125" style="146" customWidth="1"/>
    <col min="26" max="26" width="13.28515625" style="146" customWidth="1"/>
    <col min="27" max="257" width="9.140625" style="146"/>
    <col min="258" max="258" width="9.28515625" style="146" bestFit="1" customWidth="1"/>
    <col min="259" max="259" width="28.140625" style="146" customWidth="1"/>
    <col min="260" max="260" width="27.5703125" style="146" customWidth="1"/>
    <col min="261" max="261" width="32.140625" style="146" customWidth="1"/>
    <col min="262" max="262" width="13.5703125" style="146" customWidth="1"/>
    <col min="263" max="263" width="15.42578125" style="146" customWidth="1"/>
    <col min="264" max="264" width="17.140625" style="146" customWidth="1"/>
    <col min="265" max="265" width="13.28515625" style="146" customWidth="1"/>
    <col min="266" max="266" width="21.7109375" style="146" customWidth="1"/>
    <col min="267" max="267" width="51.42578125" style="146" customWidth="1"/>
    <col min="268" max="268" width="14.85546875" style="146" customWidth="1"/>
    <col min="269" max="269" width="16.85546875" style="146" customWidth="1"/>
    <col min="270" max="270" width="19.5703125" style="146" customWidth="1"/>
    <col min="271" max="271" width="14.42578125" style="146" customWidth="1"/>
    <col min="272" max="274" width="17.7109375" style="146" customWidth="1"/>
    <col min="275" max="275" width="19.28515625" style="146" customWidth="1"/>
    <col min="276" max="276" width="18.5703125" style="146" customWidth="1"/>
    <col min="277" max="277" width="19.42578125" style="146" customWidth="1"/>
    <col min="278" max="280" width="19.85546875" style="146" customWidth="1"/>
    <col min="281" max="281" width="16.5703125" style="146" customWidth="1"/>
    <col min="282" max="282" width="13.28515625" style="146" customWidth="1"/>
    <col min="283" max="513" width="9.140625" style="146"/>
    <col min="514" max="514" width="9.28515625" style="146" bestFit="1" customWidth="1"/>
    <col min="515" max="515" width="28.140625" style="146" customWidth="1"/>
    <col min="516" max="516" width="27.5703125" style="146" customWidth="1"/>
    <col min="517" max="517" width="32.140625" style="146" customWidth="1"/>
    <col min="518" max="518" width="13.5703125" style="146" customWidth="1"/>
    <col min="519" max="519" width="15.42578125" style="146" customWidth="1"/>
    <col min="520" max="520" width="17.140625" style="146" customWidth="1"/>
    <col min="521" max="521" width="13.28515625" style="146" customWidth="1"/>
    <col min="522" max="522" width="21.7109375" style="146" customWidth="1"/>
    <col min="523" max="523" width="51.42578125" style="146" customWidth="1"/>
    <col min="524" max="524" width="14.85546875" style="146" customWidth="1"/>
    <col min="525" max="525" width="16.85546875" style="146" customWidth="1"/>
    <col min="526" max="526" width="19.5703125" style="146" customWidth="1"/>
    <col min="527" max="527" width="14.42578125" style="146" customWidth="1"/>
    <col min="528" max="530" width="17.7109375" style="146" customWidth="1"/>
    <col min="531" max="531" width="19.28515625" style="146" customWidth="1"/>
    <col min="532" max="532" width="18.5703125" style="146" customWidth="1"/>
    <col min="533" max="533" width="19.42578125" style="146" customWidth="1"/>
    <col min="534" max="536" width="19.85546875" style="146" customWidth="1"/>
    <col min="537" max="537" width="16.5703125" style="146" customWidth="1"/>
    <col min="538" max="538" width="13.28515625" style="146" customWidth="1"/>
    <col min="539" max="769" width="9.140625" style="146"/>
    <col min="770" max="770" width="9.28515625" style="146" bestFit="1" customWidth="1"/>
    <col min="771" max="771" width="28.140625" style="146" customWidth="1"/>
    <col min="772" max="772" width="27.5703125" style="146" customWidth="1"/>
    <col min="773" max="773" width="32.140625" style="146" customWidth="1"/>
    <col min="774" max="774" width="13.5703125" style="146" customWidth="1"/>
    <col min="775" max="775" width="15.42578125" style="146" customWidth="1"/>
    <col min="776" max="776" width="17.140625" style="146" customWidth="1"/>
    <col min="777" max="777" width="13.28515625" style="146" customWidth="1"/>
    <col min="778" max="778" width="21.7109375" style="146" customWidth="1"/>
    <col min="779" max="779" width="51.42578125" style="146" customWidth="1"/>
    <col min="780" max="780" width="14.85546875" style="146" customWidth="1"/>
    <col min="781" max="781" width="16.85546875" style="146" customWidth="1"/>
    <col min="782" max="782" width="19.5703125" style="146" customWidth="1"/>
    <col min="783" max="783" width="14.42578125" style="146" customWidth="1"/>
    <col min="784" max="786" width="17.7109375" style="146" customWidth="1"/>
    <col min="787" max="787" width="19.28515625" style="146" customWidth="1"/>
    <col min="788" max="788" width="18.5703125" style="146" customWidth="1"/>
    <col min="789" max="789" width="19.42578125" style="146" customWidth="1"/>
    <col min="790" max="792" width="19.85546875" style="146" customWidth="1"/>
    <col min="793" max="793" width="16.5703125" style="146" customWidth="1"/>
    <col min="794" max="794" width="13.28515625" style="146" customWidth="1"/>
    <col min="795" max="1025" width="9.140625" style="146"/>
    <col min="1026" max="1026" width="9.28515625" style="146" bestFit="1" customWidth="1"/>
    <col min="1027" max="1027" width="28.140625" style="146" customWidth="1"/>
    <col min="1028" max="1028" width="27.5703125" style="146" customWidth="1"/>
    <col min="1029" max="1029" width="32.140625" style="146" customWidth="1"/>
    <col min="1030" max="1030" width="13.5703125" style="146" customWidth="1"/>
    <col min="1031" max="1031" width="15.42578125" style="146" customWidth="1"/>
    <col min="1032" max="1032" width="17.140625" style="146" customWidth="1"/>
    <col min="1033" max="1033" width="13.28515625" style="146" customWidth="1"/>
    <col min="1034" max="1034" width="21.7109375" style="146" customWidth="1"/>
    <col min="1035" max="1035" width="51.42578125" style="146" customWidth="1"/>
    <col min="1036" max="1036" width="14.85546875" style="146" customWidth="1"/>
    <col min="1037" max="1037" width="16.85546875" style="146" customWidth="1"/>
    <col min="1038" max="1038" width="19.5703125" style="146" customWidth="1"/>
    <col min="1039" max="1039" width="14.42578125" style="146" customWidth="1"/>
    <col min="1040" max="1042" width="17.7109375" style="146" customWidth="1"/>
    <col min="1043" max="1043" width="19.28515625" style="146" customWidth="1"/>
    <col min="1044" max="1044" width="18.5703125" style="146" customWidth="1"/>
    <col min="1045" max="1045" width="19.42578125" style="146" customWidth="1"/>
    <col min="1046" max="1048" width="19.85546875" style="146" customWidth="1"/>
    <col min="1049" max="1049" width="16.5703125" style="146" customWidth="1"/>
    <col min="1050" max="1050" width="13.28515625" style="146" customWidth="1"/>
    <col min="1051" max="1281" width="9.140625" style="146"/>
    <col min="1282" max="1282" width="9.28515625" style="146" bestFit="1" customWidth="1"/>
    <col min="1283" max="1283" width="28.140625" style="146" customWidth="1"/>
    <col min="1284" max="1284" width="27.5703125" style="146" customWidth="1"/>
    <col min="1285" max="1285" width="32.140625" style="146" customWidth="1"/>
    <col min="1286" max="1286" width="13.5703125" style="146" customWidth="1"/>
    <col min="1287" max="1287" width="15.42578125" style="146" customWidth="1"/>
    <col min="1288" max="1288" width="17.140625" style="146" customWidth="1"/>
    <col min="1289" max="1289" width="13.28515625" style="146" customWidth="1"/>
    <col min="1290" max="1290" width="21.7109375" style="146" customWidth="1"/>
    <col min="1291" max="1291" width="51.42578125" style="146" customWidth="1"/>
    <col min="1292" max="1292" width="14.85546875" style="146" customWidth="1"/>
    <col min="1293" max="1293" width="16.85546875" style="146" customWidth="1"/>
    <col min="1294" max="1294" width="19.5703125" style="146" customWidth="1"/>
    <col min="1295" max="1295" width="14.42578125" style="146" customWidth="1"/>
    <col min="1296" max="1298" width="17.7109375" style="146" customWidth="1"/>
    <col min="1299" max="1299" width="19.28515625" style="146" customWidth="1"/>
    <col min="1300" max="1300" width="18.5703125" style="146" customWidth="1"/>
    <col min="1301" max="1301" width="19.42578125" style="146" customWidth="1"/>
    <col min="1302" max="1304" width="19.85546875" style="146" customWidth="1"/>
    <col min="1305" max="1305" width="16.5703125" style="146" customWidth="1"/>
    <col min="1306" max="1306" width="13.28515625" style="146" customWidth="1"/>
    <col min="1307" max="1537" width="9.140625" style="146"/>
    <col min="1538" max="1538" width="9.28515625" style="146" bestFit="1" customWidth="1"/>
    <col min="1539" max="1539" width="28.140625" style="146" customWidth="1"/>
    <col min="1540" max="1540" width="27.5703125" style="146" customWidth="1"/>
    <col min="1541" max="1541" width="32.140625" style="146" customWidth="1"/>
    <col min="1542" max="1542" width="13.5703125" style="146" customWidth="1"/>
    <col min="1543" max="1543" width="15.42578125" style="146" customWidth="1"/>
    <col min="1544" max="1544" width="17.140625" style="146" customWidth="1"/>
    <col min="1545" max="1545" width="13.28515625" style="146" customWidth="1"/>
    <col min="1546" max="1546" width="21.7109375" style="146" customWidth="1"/>
    <col min="1547" max="1547" width="51.42578125" style="146" customWidth="1"/>
    <col min="1548" max="1548" width="14.85546875" style="146" customWidth="1"/>
    <col min="1549" max="1549" width="16.85546875" style="146" customWidth="1"/>
    <col min="1550" max="1550" width="19.5703125" style="146" customWidth="1"/>
    <col min="1551" max="1551" width="14.42578125" style="146" customWidth="1"/>
    <col min="1552" max="1554" width="17.7109375" style="146" customWidth="1"/>
    <col min="1555" max="1555" width="19.28515625" style="146" customWidth="1"/>
    <col min="1556" max="1556" width="18.5703125" style="146" customWidth="1"/>
    <col min="1557" max="1557" width="19.42578125" style="146" customWidth="1"/>
    <col min="1558" max="1560" width="19.85546875" style="146" customWidth="1"/>
    <col min="1561" max="1561" width="16.5703125" style="146" customWidth="1"/>
    <col min="1562" max="1562" width="13.28515625" style="146" customWidth="1"/>
    <col min="1563" max="1793" width="9.140625" style="146"/>
    <col min="1794" max="1794" width="9.28515625" style="146" bestFit="1" customWidth="1"/>
    <col min="1795" max="1795" width="28.140625" style="146" customWidth="1"/>
    <col min="1796" max="1796" width="27.5703125" style="146" customWidth="1"/>
    <col min="1797" max="1797" width="32.140625" style="146" customWidth="1"/>
    <col min="1798" max="1798" width="13.5703125" style="146" customWidth="1"/>
    <col min="1799" max="1799" width="15.42578125" style="146" customWidth="1"/>
    <col min="1800" max="1800" width="17.140625" style="146" customWidth="1"/>
    <col min="1801" max="1801" width="13.28515625" style="146" customWidth="1"/>
    <col min="1802" max="1802" width="21.7109375" style="146" customWidth="1"/>
    <col min="1803" max="1803" width="51.42578125" style="146" customWidth="1"/>
    <col min="1804" max="1804" width="14.85546875" style="146" customWidth="1"/>
    <col min="1805" max="1805" width="16.85546875" style="146" customWidth="1"/>
    <col min="1806" max="1806" width="19.5703125" style="146" customWidth="1"/>
    <col min="1807" max="1807" width="14.42578125" style="146" customWidth="1"/>
    <col min="1808" max="1810" width="17.7109375" style="146" customWidth="1"/>
    <col min="1811" max="1811" width="19.28515625" style="146" customWidth="1"/>
    <col min="1812" max="1812" width="18.5703125" style="146" customWidth="1"/>
    <col min="1813" max="1813" width="19.42578125" style="146" customWidth="1"/>
    <col min="1814" max="1816" width="19.85546875" style="146" customWidth="1"/>
    <col min="1817" max="1817" width="16.5703125" style="146" customWidth="1"/>
    <col min="1818" max="1818" width="13.28515625" style="146" customWidth="1"/>
    <col min="1819" max="2049" width="9.140625" style="146"/>
    <col min="2050" max="2050" width="9.28515625" style="146" bestFit="1" customWidth="1"/>
    <col min="2051" max="2051" width="28.140625" style="146" customWidth="1"/>
    <col min="2052" max="2052" width="27.5703125" style="146" customWidth="1"/>
    <col min="2053" max="2053" width="32.140625" style="146" customWidth="1"/>
    <col min="2054" max="2054" width="13.5703125" style="146" customWidth="1"/>
    <col min="2055" max="2055" width="15.42578125" style="146" customWidth="1"/>
    <col min="2056" max="2056" width="17.140625" style="146" customWidth="1"/>
    <col min="2057" max="2057" width="13.28515625" style="146" customWidth="1"/>
    <col min="2058" max="2058" width="21.7109375" style="146" customWidth="1"/>
    <col min="2059" max="2059" width="51.42578125" style="146" customWidth="1"/>
    <col min="2060" max="2060" width="14.85546875" style="146" customWidth="1"/>
    <col min="2061" max="2061" width="16.85546875" style="146" customWidth="1"/>
    <col min="2062" max="2062" width="19.5703125" style="146" customWidth="1"/>
    <col min="2063" max="2063" width="14.42578125" style="146" customWidth="1"/>
    <col min="2064" max="2066" width="17.7109375" style="146" customWidth="1"/>
    <col min="2067" max="2067" width="19.28515625" style="146" customWidth="1"/>
    <col min="2068" max="2068" width="18.5703125" style="146" customWidth="1"/>
    <col min="2069" max="2069" width="19.42578125" style="146" customWidth="1"/>
    <col min="2070" max="2072" width="19.85546875" style="146" customWidth="1"/>
    <col min="2073" max="2073" width="16.5703125" style="146" customWidth="1"/>
    <col min="2074" max="2074" width="13.28515625" style="146" customWidth="1"/>
    <col min="2075" max="2305" width="9.140625" style="146"/>
    <col min="2306" max="2306" width="9.28515625" style="146" bestFit="1" customWidth="1"/>
    <col min="2307" max="2307" width="28.140625" style="146" customWidth="1"/>
    <col min="2308" max="2308" width="27.5703125" style="146" customWidth="1"/>
    <col min="2309" max="2309" width="32.140625" style="146" customWidth="1"/>
    <col min="2310" max="2310" width="13.5703125" style="146" customWidth="1"/>
    <col min="2311" max="2311" width="15.42578125" style="146" customWidth="1"/>
    <col min="2312" max="2312" width="17.140625" style="146" customWidth="1"/>
    <col min="2313" max="2313" width="13.28515625" style="146" customWidth="1"/>
    <col min="2314" max="2314" width="21.7109375" style="146" customWidth="1"/>
    <col min="2315" max="2315" width="51.42578125" style="146" customWidth="1"/>
    <col min="2316" max="2316" width="14.85546875" style="146" customWidth="1"/>
    <col min="2317" max="2317" width="16.85546875" style="146" customWidth="1"/>
    <col min="2318" max="2318" width="19.5703125" style="146" customWidth="1"/>
    <col min="2319" max="2319" width="14.42578125" style="146" customWidth="1"/>
    <col min="2320" max="2322" width="17.7109375" style="146" customWidth="1"/>
    <col min="2323" max="2323" width="19.28515625" style="146" customWidth="1"/>
    <col min="2324" max="2324" width="18.5703125" style="146" customWidth="1"/>
    <col min="2325" max="2325" width="19.42578125" style="146" customWidth="1"/>
    <col min="2326" max="2328" width="19.85546875" style="146" customWidth="1"/>
    <col min="2329" max="2329" width="16.5703125" style="146" customWidth="1"/>
    <col min="2330" max="2330" width="13.28515625" style="146" customWidth="1"/>
    <col min="2331" max="2561" width="9.140625" style="146"/>
    <col min="2562" max="2562" width="9.28515625" style="146" bestFit="1" customWidth="1"/>
    <col min="2563" max="2563" width="28.140625" style="146" customWidth="1"/>
    <col min="2564" max="2564" width="27.5703125" style="146" customWidth="1"/>
    <col min="2565" max="2565" width="32.140625" style="146" customWidth="1"/>
    <col min="2566" max="2566" width="13.5703125" style="146" customWidth="1"/>
    <col min="2567" max="2567" width="15.42578125" style="146" customWidth="1"/>
    <col min="2568" max="2568" width="17.140625" style="146" customWidth="1"/>
    <col min="2569" max="2569" width="13.28515625" style="146" customWidth="1"/>
    <col min="2570" max="2570" width="21.7109375" style="146" customWidth="1"/>
    <col min="2571" max="2571" width="51.42578125" style="146" customWidth="1"/>
    <col min="2572" max="2572" width="14.85546875" style="146" customWidth="1"/>
    <col min="2573" max="2573" width="16.85546875" style="146" customWidth="1"/>
    <col min="2574" max="2574" width="19.5703125" style="146" customWidth="1"/>
    <col min="2575" max="2575" width="14.42578125" style="146" customWidth="1"/>
    <col min="2576" max="2578" width="17.7109375" style="146" customWidth="1"/>
    <col min="2579" max="2579" width="19.28515625" style="146" customWidth="1"/>
    <col min="2580" max="2580" width="18.5703125" style="146" customWidth="1"/>
    <col min="2581" max="2581" width="19.42578125" style="146" customWidth="1"/>
    <col min="2582" max="2584" width="19.85546875" style="146" customWidth="1"/>
    <col min="2585" max="2585" width="16.5703125" style="146" customWidth="1"/>
    <col min="2586" max="2586" width="13.28515625" style="146" customWidth="1"/>
    <col min="2587" max="2817" width="9.140625" style="146"/>
    <col min="2818" max="2818" width="9.28515625" style="146" bestFit="1" customWidth="1"/>
    <col min="2819" max="2819" width="28.140625" style="146" customWidth="1"/>
    <col min="2820" max="2820" width="27.5703125" style="146" customWidth="1"/>
    <col min="2821" max="2821" width="32.140625" style="146" customWidth="1"/>
    <col min="2822" max="2822" width="13.5703125" style="146" customWidth="1"/>
    <col min="2823" max="2823" width="15.42578125" style="146" customWidth="1"/>
    <col min="2824" max="2824" width="17.140625" style="146" customWidth="1"/>
    <col min="2825" max="2825" width="13.28515625" style="146" customWidth="1"/>
    <col min="2826" max="2826" width="21.7109375" style="146" customWidth="1"/>
    <col min="2827" max="2827" width="51.42578125" style="146" customWidth="1"/>
    <col min="2828" max="2828" width="14.85546875" style="146" customWidth="1"/>
    <col min="2829" max="2829" width="16.85546875" style="146" customWidth="1"/>
    <col min="2830" max="2830" width="19.5703125" style="146" customWidth="1"/>
    <col min="2831" max="2831" width="14.42578125" style="146" customWidth="1"/>
    <col min="2832" max="2834" width="17.7109375" style="146" customWidth="1"/>
    <col min="2835" max="2835" width="19.28515625" style="146" customWidth="1"/>
    <col min="2836" max="2836" width="18.5703125" style="146" customWidth="1"/>
    <col min="2837" max="2837" width="19.42578125" style="146" customWidth="1"/>
    <col min="2838" max="2840" width="19.85546875" style="146" customWidth="1"/>
    <col min="2841" max="2841" width="16.5703125" style="146" customWidth="1"/>
    <col min="2842" max="2842" width="13.28515625" style="146" customWidth="1"/>
    <col min="2843" max="3073" width="9.140625" style="146"/>
    <col min="3074" max="3074" width="9.28515625" style="146" bestFit="1" customWidth="1"/>
    <col min="3075" max="3075" width="28.140625" style="146" customWidth="1"/>
    <col min="3076" max="3076" width="27.5703125" style="146" customWidth="1"/>
    <col min="3077" max="3077" width="32.140625" style="146" customWidth="1"/>
    <col min="3078" max="3078" width="13.5703125" style="146" customWidth="1"/>
    <col min="3079" max="3079" width="15.42578125" style="146" customWidth="1"/>
    <col min="3080" max="3080" width="17.140625" style="146" customWidth="1"/>
    <col min="3081" max="3081" width="13.28515625" style="146" customWidth="1"/>
    <col min="3082" max="3082" width="21.7109375" style="146" customWidth="1"/>
    <col min="3083" max="3083" width="51.42578125" style="146" customWidth="1"/>
    <col min="3084" max="3084" width="14.85546875" style="146" customWidth="1"/>
    <col min="3085" max="3085" width="16.85546875" style="146" customWidth="1"/>
    <col min="3086" max="3086" width="19.5703125" style="146" customWidth="1"/>
    <col min="3087" max="3087" width="14.42578125" style="146" customWidth="1"/>
    <col min="3088" max="3090" width="17.7109375" style="146" customWidth="1"/>
    <col min="3091" max="3091" width="19.28515625" style="146" customWidth="1"/>
    <col min="3092" max="3092" width="18.5703125" style="146" customWidth="1"/>
    <col min="3093" max="3093" width="19.42578125" style="146" customWidth="1"/>
    <col min="3094" max="3096" width="19.85546875" style="146" customWidth="1"/>
    <col min="3097" max="3097" width="16.5703125" style="146" customWidth="1"/>
    <col min="3098" max="3098" width="13.28515625" style="146" customWidth="1"/>
    <col min="3099" max="3329" width="9.140625" style="146"/>
    <col min="3330" max="3330" width="9.28515625" style="146" bestFit="1" customWidth="1"/>
    <col min="3331" max="3331" width="28.140625" style="146" customWidth="1"/>
    <col min="3332" max="3332" width="27.5703125" style="146" customWidth="1"/>
    <col min="3333" max="3333" width="32.140625" style="146" customWidth="1"/>
    <col min="3334" max="3334" width="13.5703125" style="146" customWidth="1"/>
    <col min="3335" max="3335" width="15.42578125" style="146" customWidth="1"/>
    <col min="3336" max="3336" width="17.140625" style="146" customWidth="1"/>
    <col min="3337" max="3337" width="13.28515625" style="146" customWidth="1"/>
    <col min="3338" max="3338" width="21.7109375" style="146" customWidth="1"/>
    <col min="3339" max="3339" width="51.42578125" style="146" customWidth="1"/>
    <col min="3340" max="3340" width="14.85546875" style="146" customWidth="1"/>
    <col min="3341" max="3341" width="16.85546875" style="146" customWidth="1"/>
    <col min="3342" max="3342" width="19.5703125" style="146" customWidth="1"/>
    <col min="3343" max="3343" width="14.42578125" style="146" customWidth="1"/>
    <col min="3344" max="3346" width="17.7109375" style="146" customWidth="1"/>
    <col min="3347" max="3347" width="19.28515625" style="146" customWidth="1"/>
    <col min="3348" max="3348" width="18.5703125" style="146" customWidth="1"/>
    <col min="3349" max="3349" width="19.42578125" style="146" customWidth="1"/>
    <col min="3350" max="3352" width="19.85546875" style="146" customWidth="1"/>
    <col min="3353" max="3353" width="16.5703125" style="146" customWidth="1"/>
    <col min="3354" max="3354" width="13.28515625" style="146" customWidth="1"/>
    <col min="3355" max="3585" width="9.140625" style="146"/>
    <col min="3586" max="3586" width="9.28515625" style="146" bestFit="1" customWidth="1"/>
    <col min="3587" max="3587" width="28.140625" style="146" customWidth="1"/>
    <col min="3588" max="3588" width="27.5703125" style="146" customWidth="1"/>
    <col min="3589" max="3589" width="32.140625" style="146" customWidth="1"/>
    <col min="3590" max="3590" width="13.5703125" style="146" customWidth="1"/>
    <col min="3591" max="3591" width="15.42578125" style="146" customWidth="1"/>
    <col min="3592" max="3592" width="17.140625" style="146" customWidth="1"/>
    <col min="3593" max="3593" width="13.28515625" style="146" customWidth="1"/>
    <col min="3594" max="3594" width="21.7109375" style="146" customWidth="1"/>
    <col min="3595" max="3595" width="51.42578125" style="146" customWidth="1"/>
    <col min="3596" max="3596" width="14.85546875" style="146" customWidth="1"/>
    <col min="3597" max="3597" width="16.85546875" style="146" customWidth="1"/>
    <col min="3598" max="3598" width="19.5703125" style="146" customWidth="1"/>
    <col min="3599" max="3599" width="14.42578125" style="146" customWidth="1"/>
    <col min="3600" max="3602" width="17.7109375" style="146" customWidth="1"/>
    <col min="3603" max="3603" width="19.28515625" style="146" customWidth="1"/>
    <col min="3604" max="3604" width="18.5703125" style="146" customWidth="1"/>
    <col min="3605" max="3605" width="19.42578125" style="146" customWidth="1"/>
    <col min="3606" max="3608" width="19.85546875" style="146" customWidth="1"/>
    <col min="3609" max="3609" width="16.5703125" style="146" customWidth="1"/>
    <col min="3610" max="3610" width="13.28515625" style="146" customWidth="1"/>
    <col min="3611" max="3841" width="9.140625" style="146"/>
    <col min="3842" max="3842" width="9.28515625" style="146" bestFit="1" customWidth="1"/>
    <col min="3843" max="3843" width="28.140625" style="146" customWidth="1"/>
    <col min="3844" max="3844" width="27.5703125" style="146" customWidth="1"/>
    <col min="3845" max="3845" width="32.140625" style="146" customWidth="1"/>
    <col min="3846" max="3846" width="13.5703125" style="146" customWidth="1"/>
    <col min="3847" max="3847" width="15.42578125" style="146" customWidth="1"/>
    <col min="3848" max="3848" width="17.140625" style="146" customWidth="1"/>
    <col min="3849" max="3849" width="13.28515625" style="146" customWidth="1"/>
    <col min="3850" max="3850" width="21.7109375" style="146" customWidth="1"/>
    <col min="3851" max="3851" width="51.42578125" style="146" customWidth="1"/>
    <col min="3852" max="3852" width="14.85546875" style="146" customWidth="1"/>
    <col min="3853" max="3853" width="16.85546875" style="146" customWidth="1"/>
    <col min="3854" max="3854" width="19.5703125" style="146" customWidth="1"/>
    <col min="3855" max="3855" width="14.42578125" style="146" customWidth="1"/>
    <col min="3856" max="3858" width="17.7109375" style="146" customWidth="1"/>
    <col min="3859" max="3859" width="19.28515625" style="146" customWidth="1"/>
    <col min="3860" max="3860" width="18.5703125" style="146" customWidth="1"/>
    <col min="3861" max="3861" width="19.42578125" style="146" customWidth="1"/>
    <col min="3862" max="3864" width="19.85546875" style="146" customWidth="1"/>
    <col min="3865" max="3865" width="16.5703125" style="146" customWidth="1"/>
    <col min="3866" max="3866" width="13.28515625" style="146" customWidth="1"/>
    <col min="3867" max="4097" width="9.140625" style="146"/>
    <col min="4098" max="4098" width="9.28515625" style="146" bestFit="1" customWidth="1"/>
    <col min="4099" max="4099" width="28.140625" style="146" customWidth="1"/>
    <col min="4100" max="4100" width="27.5703125" style="146" customWidth="1"/>
    <col min="4101" max="4101" width="32.140625" style="146" customWidth="1"/>
    <col min="4102" max="4102" width="13.5703125" style="146" customWidth="1"/>
    <col min="4103" max="4103" width="15.42578125" style="146" customWidth="1"/>
    <col min="4104" max="4104" width="17.140625" style="146" customWidth="1"/>
    <col min="4105" max="4105" width="13.28515625" style="146" customWidth="1"/>
    <col min="4106" max="4106" width="21.7109375" style="146" customWidth="1"/>
    <col min="4107" max="4107" width="51.42578125" style="146" customWidth="1"/>
    <col min="4108" max="4108" width="14.85546875" style="146" customWidth="1"/>
    <col min="4109" max="4109" width="16.85546875" style="146" customWidth="1"/>
    <col min="4110" max="4110" width="19.5703125" style="146" customWidth="1"/>
    <col min="4111" max="4111" width="14.42578125" style="146" customWidth="1"/>
    <col min="4112" max="4114" width="17.7109375" style="146" customWidth="1"/>
    <col min="4115" max="4115" width="19.28515625" style="146" customWidth="1"/>
    <col min="4116" max="4116" width="18.5703125" style="146" customWidth="1"/>
    <col min="4117" max="4117" width="19.42578125" style="146" customWidth="1"/>
    <col min="4118" max="4120" width="19.85546875" style="146" customWidth="1"/>
    <col min="4121" max="4121" width="16.5703125" style="146" customWidth="1"/>
    <col min="4122" max="4122" width="13.28515625" style="146" customWidth="1"/>
    <col min="4123" max="4353" width="9.140625" style="146"/>
    <col min="4354" max="4354" width="9.28515625" style="146" bestFit="1" customWidth="1"/>
    <col min="4355" max="4355" width="28.140625" style="146" customWidth="1"/>
    <col min="4356" max="4356" width="27.5703125" style="146" customWidth="1"/>
    <col min="4357" max="4357" width="32.140625" style="146" customWidth="1"/>
    <col min="4358" max="4358" width="13.5703125" style="146" customWidth="1"/>
    <col min="4359" max="4359" width="15.42578125" style="146" customWidth="1"/>
    <col min="4360" max="4360" width="17.140625" style="146" customWidth="1"/>
    <col min="4361" max="4361" width="13.28515625" style="146" customWidth="1"/>
    <col min="4362" max="4362" width="21.7109375" style="146" customWidth="1"/>
    <col min="4363" max="4363" width="51.42578125" style="146" customWidth="1"/>
    <col min="4364" max="4364" width="14.85546875" style="146" customWidth="1"/>
    <col min="4365" max="4365" width="16.85546875" style="146" customWidth="1"/>
    <col min="4366" max="4366" width="19.5703125" style="146" customWidth="1"/>
    <col min="4367" max="4367" width="14.42578125" style="146" customWidth="1"/>
    <col min="4368" max="4370" width="17.7109375" style="146" customWidth="1"/>
    <col min="4371" max="4371" width="19.28515625" style="146" customWidth="1"/>
    <col min="4372" max="4372" width="18.5703125" style="146" customWidth="1"/>
    <col min="4373" max="4373" width="19.42578125" style="146" customWidth="1"/>
    <col min="4374" max="4376" width="19.85546875" style="146" customWidth="1"/>
    <col min="4377" max="4377" width="16.5703125" style="146" customWidth="1"/>
    <col min="4378" max="4378" width="13.28515625" style="146" customWidth="1"/>
    <col min="4379" max="4609" width="9.140625" style="146"/>
    <col min="4610" max="4610" width="9.28515625" style="146" bestFit="1" customWidth="1"/>
    <col min="4611" max="4611" width="28.140625" style="146" customWidth="1"/>
    <col min="4612" max="4612" width="27.5703125" style="146" customWidth="1"/>
    <col min="4613" max="4613" width="32.140625" style="146" customWidth="1"/>
    <col min="4614" max="4614" width="13.5703125" style="146" customWidth="1"/>
    <col min="4615" max="4615" width="15.42578125" style="146" customWidth="1"/>
    <col min="4616" max="4616" width="17.140625" style="146" customWidth="1"/>
    <col min="4617" max="4617" width="13.28515625" style="146" customWidth="1"/>
    <col min="4618" max="4618" width="21.7109375" style="146" customWidth="1"/>
    <col min="4619" max="4619" width="51.42578125" style="146" customWidth="1"/>
    <col min="4620" max="4620" width="14.85546875" style="146" customWidth="1"/>
    <col min="4621" max="4621" width="16.85546875" style="146" customWidth="1"/>
    <col min="4622" max="4622" width="19.5703125" style="146" customWidth="1"/>
    <col min="4623" max="4623" width="14.42578125" style="146" customWidth="1"/>
    <col min="4624" max="4626" width="17.7109375" style="146" customWidth="1"/>
    <col min="4627" max="4627" width="19.28515625" style="146" customWidth="1"/>
    <col min="4628" max="4628" width="18.5703125" style="146" customWidth="1"/>
    <col min="4629" max="4629" width="19.42578125" style="146" customWidth="1"/>
    <col min="4630" max="4632" width="19.85546875" style="146" customWidth="1"/>
    <col min="4633" max="4633" width="16.5703125" style="146" customWidth="1"/>
    <col min="4634" max="4634" width="13.28515625" style="146" customWidth="1"/>
    <col min="4635" max="4865" width="9.140625" style="146"/>
    <col min="4866" max="4866" width="9.28515625" style="146" bestFit="1" customWidth="1"/>
    <col min="4867" max="4867" width="28.140625" style="146" customWidth="1"/>
    <col min="4868" max="4868" width="27.5703125" style="146" customWidth="1"/>
    <col min="4869" max="4869" width="32.140625" style="146" customWidth="1"/>
    <col min="4870" max="4870" width="13.5703125" style="146" customWidth="1"/>
    <col min="4871" max="4871" width="15.42578125" style="146" customWidth="1"/>
    <col min="4872" max="4872" width="17.140625" style="146" customWidth="1"/>
    <col min="4873" max="4873" width="13.28515625" style="146" customWidth="1"/>
    <col min="4874" max="4874" width="21.7109375" style="146" customWidth="1"/>
    <col min="4875" max="4875" width="51.42578125" style="146" customWidth="1"/>
    <col min="4876" max="4876" width="14.85546875" style="146" customWidth="1"/>
    <col min="4877" max="4877" width="16.85546875" style="146" customWidth="1"/>
    <col min="4878" max="4878" width="19.5703125" style="146" customWidth="1"/>
    <col min="4879" max="4879" width="14.42578125" style="146" customWidth="1"/>
    <col min="4880" max="4882" width="17.7109375" style="146" customWidth="1"/>
    <col min="4883" max="4883" width="19.28515625" style="146" customWidth="1"/>
    <col min="4884" max="4884" width="18.5703125" style="146" customWidth="1"/>
    <col min="4885" max="4885" width="19.42578125" style="146" customWidth="1"/>
    <col min="4886" max="4888" width="19.85546875" style="146" customWidth="1"/>
    <col min="4889" max="4889" width="16.5703125" style="146" customWidth="1"/>
    <col min="4890" max="4890" width="13.28515625" style="146" customWidth="1"/>
    <col min="4891" max="5121" width="9.140625" style="146"/>
    <col min="5122" max="5122" width="9.28515625" style="146" bestFit="1" customWidth="1"/>
    <col min="5123" max="5123" width="28.140625" style="146" customWidth="1"/>
    <col min="5124" max="5124" width="27.5703125" style="146" customWidth="1"/>
    <col min="5125" max="5125" width="32.140625" style="146" customWidth="1"/>
    <col min="5126" max="5126" width="13.5703125" style="146" customWidth="1"/>
    <col min="5127" max="5127" width="15.42578125" style="146" customWidth="1"/>
    <col min="5128" max="5128" width="17.140625" style="146" customWidth="1"/>
    <col min="5129" max="5129" width="13.28515625" style="146" customWidth="1"/>
    <col min="5130" max="5130" width="21.7109375" style="146" customWidth="1"/>
    <col min="5131" max="5131" width="51.42578125" style="146" customWidth="1"/>
    <col min="5132" max="5132" width="14.85546875" style="146" customWidth="1"/>
    <col min="5133" max="5133" width="16.85546875" style="146" customWidth="1"/>
    <col min="5134" max="5134" width="19.5703125" style="146" customWidth="1"/>
    <col min="5135" max="5135" width="14.42578125" style="146" customWidth="1"/>
    <col min="5136" max="5138" width="17.7109375" style="146" customWidth="1"/>
    <col min="5139" max="5139" width="19.28515625" style="146" customWidth="1"/>
    <col min="5140" max="5140" width="18.5703125" style="146" customWidth="1"/>
    <col min="5141" max="5141" width="19.42578125" style="146" customWidth="1"/>
    <col min="5142" max="5144" width="19.85546875" style="146" customWidth="1"/>
    <col min="5145" max="5145" width="16.5703125" style="146" customWidth="1"/>
    <col min="5146" max="5146" width="13.28515625" style="146" customWidth="1"/>
    <col min="5147" max="5377" width="9.140625" style="146"/>
    <col min="5378" max="5378" width="9.28515625" style="146" bestFit="1" customWidth="1"/>
    <col min="5379" max="5379" width="28.140625" style="146" customWidth="1"/>
    <col min="5380" max="5380" width="27.5703125" style="146" customWidth="1"/>
    <col min="5381" max="5381" width="32.140625" style="146" customWidth="1"/>
    <col min="5382" max="5382" width="13.5703125" style="146" customWidth="1"/>
    <col min="5383" max="5383" width="15.42578125" style="146" customWidth="1"/>
    <col min="5384" max="5384" width="17.140625" style="146" customWidth="1"/>
    <col min="5385" max="5385" width="13.28515625" style="146" customWidth="1"/>
    <col min="5386" max="5386" width="21.7109375" style="146" customWidth="1"/>
    <col min="5387" max="5387" width="51.42578125" style="146" customWidth="1"/>
    <col min="5388" max="5388" width="14.85546875" style="146" customWidth="1"/>
    <col min="5389" max="5389" width="16.85546875" style="146" customWidth="1"/>
    <col min="5390" max="5390" width="19.5703125" style="146" customWidth="1"/>
    <col min="5391" max="5391" width="14.42578125" style="146" customWidth="1"/>
    <col min="5392" max="5394" width="17.7109375" style="146" customWidth="1"/>
    <col min="5395" max="5395" width="19.28515625" style="146" customWidth="1"/>
    <col min="5396" max="5396" width="18.5703125" style="146" customWidth="1"/>
    <col min="5397" max="5397" width="19.42578125" style="146" customWidth="1"/>
    <col min="5398" max="5400" width="19.85546875" style="146" customWidth="1"/>
    <col min="5401" max="5401" width="16.5703125" style="146" customWidth="1"/>
    <col min="5402" max="5402" width="13.28515625" style="146" customWidth="1"/>
    <col min="5403" max="5633" width="9.140625" style="146"/>
    <col min="5634" max="5634" width="9.28515625" style="146" bestFit="1" customWidth="1"/>
    <col min="5635" max="5635" width="28.140625" style="146" customWidth="1"/>
    <col min="5636" max="5636" width="27.5703125" style="146" customWidth="1"/>
    <col min="5637" max="5637" width="32.140625" style="146" customWidth="1"/>
    <col min="5638" max="5638" width="13.5703125" style="146" customWidth="1"/>
    <col min="5639" max="5639" width="15.42578125" style="146" customWidth="1"/>
    <col min="5640" max="5640" width="17.140625" style="146" customWidth="1"/>
    <col min="5641" max="5641" width="13.28515625" style="146" customWidth="1"/>
    <col min="5642" max="5642" width="21.7109375" style="146" customWidth="1"/>
    <col min="5643" max="5643" width="51.42578125" style="146" customWidth="1"/>
    <col min="5644" max="5644" width="14.85546875" style="146" customWidth="1"/>
    <col min="5645" max="5645" width="16.85546875" style="146" customWidth="1"/>
    <col min="5646" max="5646" width="19.5703125" style="146" customWidth="1"/>
    <col min="5647" max="5647" width="14.42578125" style="146" customWidth="1"/>
    <col min="5648" max="5650" width="17.7109375" style="146" customWidth="1"/>
    <col min="5651" max="5651" width="19.28515625" style="146" customWidth="1"/>
    <col min="5652" max="5652" width="18.5703125" style="146" customWidth="1"/>
    <col min="5653" max="5653" width="19.42578125" style="146" customWidth="1"/>
    <col min="5654" max="5656" width="19.85546875" style="146" customWidth="1"/>
    <col min="5657" max="5657" width="16.5703125" style="146" customWidth="1"/>
    <col min="5658" max="5658" width="13.28515625" style="146" customWidth="1"/>
    <col min="5659" max="5889" width="9.140625" style="146"/>
    <col min="5890" max="5890" width="9.28515625" style="146" bestFit="1" customWidth="1"/>
    <col min="5891" max="5891" width="28.140625" style="146" customWidth="1"/>
    <col min="5892" max="5892" width="27.5703125" style="146" customWidth="1"/>
    <col min="5893" max="5893" width="32.140625" style="146" customWidth="1"/>
    <col min="5894" max="5894" width="13.5703125" style="146" customWidth="1"/>
    <col min="5895" max="5895" width="15.42578125" style="146" customWidth="1"/>
    <col min="5896" max="5896" width="17.140625" style="146" customWidth="1"/>
    <col min="5897" max="5897" width="13.28515625" style="146" customWidth="1"/>
    <col min="5898" max="5898" width="21.7109375" style="146" customWidth="1"/>
    <col min="5899" max="5899" width="51.42578125" style="146" customWidth="1"/>
    <col min="5900" max="5900" width="14.85546875" style="146" customWidth="1"/>
    <col min="5901" max="5901" width="16.85546875" style="146" customWidth="1"/>
    <col min="5902" max="5902" width="19.5703125" style="146" customWidth="1"/>
    <col min="5903" max="5903" width="14.42578125" style="146" customWidth="1"/>
    <col min="5904" max="5906" width="17.7109375" style="146" customWidth="1"/>
    <col min="5907" max="5907" width="19.28515625" style="146" customWidth="1"/>
    <col min="5908" max="5908" width="18.5703125" style="146" customWidth="1"/>
    <col min="5909" max="5909" width="19.42578125" style="146" customWidth="1"/>
    <col min="5910" max="5912" width="19.85546875" style="146" customWidth="1"/>
    <col min="5913" max="5913" width="16.5703125" style="146" customWidth="1"/>
    <col min="5914" max="5914" width="13.28515625" style="146" customWidth="1"/>
    <col min="5915" max="6145" width="9.140625" style="146"/>
    <col min="6146" max="6146" width="9.28515625" style="146" bestFit="1" customWidth="1"/>
    <col min="6147" max="6147" width="28.140625" style="146" customWidth="1"/>
    <col min="6148" max="6148" width="27.5703125" style="146" customWidth="1"/>
    <col min="6149" max="6149" width="32.140625" style="146" customWidth="1"/>
    <col min="6150" max="6150" width="13.5703125" style="146" customWidth="1"/>
    <col min="6151" max="6151" width="15.42578125" style="146" customWidth="1"/>
    <col min="6152" max="6152" width="17.140625" style="146" customWidth="1"/>
    <col min="6153" max="6153" width="13.28515625" style="146" customWidth="1"/>
    <col min="6154" max="6154" width="21.7109375" style="146" customWidth="1"/>
    <col min="6155" max="6155" width="51.42578125" style="146" customWidth="1"/>
    <col min="6156" max="6156" width="14.85546875" style="146" customWidth="1"/>
    <col min="6157" max="6157" width="16.85546875" style="146" customWidth="1"/>
    <col min="6158" max="6158" width="19.5703125" style="146" customWidth="1"/>
    <col min="6159" max="6159" width="14.42578125" style="146" customWidth="1"/>
    <col min="6160" max="6162" width="17.7109375" style="146" customWidth="1"/>
    <col min="6163" max="6163" width="19.28515625" style="146" customWidth="1"/>
    <col min="6164" max="6164" width="18.5703125" style="146" customWidth="1"/>
    <col min="6165" max="6165" width="19.42578125" style="146" customWidth="1"/>
    <col min="6166" max="6168" width="19.85546875" style="146" customWidth="1"/>
    <col min="6169" max="6169" width="16.5703125" style="146" customWidth="1"/>
    <col min="6170" max="6170" width="13.28515625" style="146" customWidth="1"/>
    <col min="6171" max="6401" width="9.140625" style="146"/>
    <col min="6402" max="6402" width="9.28515625" style="146" bestFit="1" customWidth="1"/>
    <col min="6403" max="6403" width="28.140625" style="146" customWidth="1"/>
    <col min="6404" max="6404" width="27.5703125" style="146" customWidth="1"/>
    <col min="6405" max="6405" width="32.140625" style="146" customWidth="1"/>
    <col min="6406" max="6406" width="13.5703125" style="146" customWidth="1"/>
    <col min="6407" max="6407" width="15.42578125" style="146" customWidth="1"/>
    <col min="6408" max="6408" width="17.140625" style="146" customWidth="1"/>
    <col min="6409" max="6409" width="13.28515625" style="146" customWidth="1"/>
    <col min="6410" max="6410" width="21.7109375" style="146" customWidth="1"/>
    <col min="6411" max="6411" width="51.42578125" style="146" customWidth="1"/>
    <col min="6412" max="6412" width="14.85546875" style="146" customWidth="1"/>
    <col min="6413" max="6413" width="16.85546875" style="146" customWidth="1"/>
    <col min="6414" max="6414" width="19.5703125" style="146" customWidth="1"/>
    <col min="6415" max="6415" width="14.42578125" style="146" customWidth="1"/>
    <col min="6416" max="6418" width="17.7109375" style="146" customWidth="1"/>
    <col min="6419" max="6419" width="19.28515625" style="146" customWidth="1"/>
    <col min="6420" max="6420" width="18.5703125" style="146" customWidth="1"/>
    <col min="6421" max="6421" width="19.42578125" style="146" customWidth="1"/>
    <col min="6422" max="6424" width="19.85546875" style="146" customWidth="1"/>
    <col min="6425" max="6425" width="16.5703125" style="146" customWidth="1"/>
    <col min="6426" max="6426" width="13.28515625" style="146" customWidth="1"/>
    <col min="6427" max="6657" width="9.140625" style="146"/>
    <col min="6658" max="6658" width="9.28515625" style="146" bestFit="1" customWidth="1"/>
    <col min="6659" max="6659" width="28.140625" style="146" customWidth="1"/>
    <col min="6660" max="6660" width="27.5703125" style="146" customWidth="1"/>
    <col min="6661" max="6661" width="32.140625" style="146" customWidth="1"/>
    <col min="6662" max="6662" width="13.5703125" style="146" customWidth="1"/>
    <col min="6663" max="6663" width="15.42578125" style="146" customWidth="1"/>
    <col min="6664" max="6664" width="17.140625" style="146" customWidth="1"/>
    <col min="6665" max="6665" width="13.28515625" style="146" customWidth="1"/>
    <col min="6666" max="6666" width="21.7109375" style="146" customWidth="1"/>
    <col min="6667" max="6667" width="51.42578125" style="146" customWidth="1"/>
    <col min="6668" max="6668" width="14.85546875" style="146" customWidth="1"/>
    <col min="6669" max="6669" width="16.85546875" style="146" customWidth="1"/>
    <col min="6670" max="6670" width="19.5703125" style="146" customWidth="1"/>
    <col min="6671" max="6671" width="14.42578125" style="146" customWidth="1"/>
    <col min="6672" max="6674" width="17.7109375" style="146" customWidth="1"/>
    <col min="6675" max="6675" width="19.28515625" style="146" customWidth="1"/>
    <col min="6676" max="6676" width="18.5703125" style="146" customWidth="1"/>
    <col min="6677" max="6677" width="19.42578125" style="146" customWidth="1"/>
    <col min="6678" max="6680" width="19.85546875" style="146" customWidth="1"/>
    <col min="6681" max="6681" width="16.5703125" style="146" customWidth="1"/>
    <col min="6682" max="6682" width="13.28515625" style="146" customWidth="1"/>
    <col min="6683" max="6913" width="9.140625" style="146"/>
    <col min="6914" max="6914" width="9.28515625" style="146" bestFit="1" customWidth="1"/>
    <col min="6915" max="6915" width="28.140625" style="146" customWidth="1"/>
    <col min="6916" max="6916" width="27.5703125" style="146" customWidth="1"/>
    <col min="6917" max="6917" width="32.140625" style="146" customWidth="1"/>
    <col min="6918" max="6918" width="13.5703125" style="146" customWidth="1"/>
    <col min="6919" max="6919" width="15.42578125" style="146" customWidth="1"/>
    <col min="6920" max="6920" width="17.140625" style="146" customWidth="1"/>
    <col min="6921" max="6921" width="13.28515625" style="146" customWidth="1"/>
    <col min="6922" max="6922" width="21.7109375" style="146" customWidth="1"/>
    <col min="6923" max="6923" width="51.42578125" style="146" customWidth="1"/>
    <col min="6924" max="6924" width="14.85546875" style="146" customWidth="1"/>
    <col min="6925" max="6925" width="16.85546875" style="146" customWidth="1"/>
    <col min="6926" max="6926" width="19.5703125" style="146" customWidth="1"/>
    <col min="6927" max="6927" width="14.42578125" style="146" customWidth="1"/>
    <col min="6928" max="6930" width="17.7109375" style="146" customWidth="1"/>
    <col min="6931" max="6931" width="19.28515625" style="146" customWidth="1"/>
    <col min="6932" max="6932" width="18.5703125" style="146" customWidth="1"/>
    <col min="6933" max="6933" width="19.42578125" style="146" customWidth="1"/>
    <col min="6934" max="6936" width="19.85546875" style="146" customWidth="1"/>
    <col min="6937" max="6937" width="16.5703125" style="146" customWidth="1"/>
    <col min="6938" max="6938" width="13.28515625" style="146" customWidth="1"/>
    <col min="6939" max="7169" width="9.140625" style="146"/>
    <col min="7170" max="7170" width="9.28515625" style="146" bestFit="1" customWidth="1"/>
    <col min="7171" max="7171" width="28.140625" style="146" customWidth="1"/>
    <col min="7172" max="7172" width="27.5703125" style="146" customWidth="1"/>
    <col min="7173" max="7173" width="32.140625" style="146" customWidth="1"/>
    <col min="7174" max="7174" width="13.5703125" style="146" customWidth="1"/>
    <col min="7175" max="7175" width="15.42578125" style="146" customWidth="1"/>
    <col min="7176" max="7176" width="17.140625" style="146" customWidth="1"/>
    <col min="7177" max="7177" width="13.28515625" style="146" customWidth="1"/>
    <col min="7178" max="7178" width="21.7109375" style="146" customWidth="1"/>
    <col min="7179" max="7179" width="51.42578125" style="146" customWidth="1"/>
    <col min="7180" max="7180" width="14.85546875" style="146" customWidth="1"/>
    <col min="7181" max="7181" width="16.85546875" style="146" customWidth="1"/>
    <col min="7182" max="7182" width="19.5703125" style="146" customWidth="1"/>
    <col min="7183" max="7183" width="14.42578125" style="146" customWidth="1"/>
    <col min="7184" max="7186" width="17.7109375" style="146" customWidth="1"/>
    <col min="7187" max="7187" width="19.28515625" style="146" customWidth="1"/>
    <col min="7188" max="7188" width="18.5703125" style="146" customWidth="1"/>
    <col min="7189" max="7189" width="19.42578125" style="146" customWidth="1"/>
    <col min="7190" max="7192" width="19.85546875" style="146" customWidth="1"/>
    <col min="7193" max="7193" width="16.5703125" style="146" customWidth="1"/>
    <col min="7194" max="7194" width="13.28515625" style="146" customWidth="1"/>
    <col min="7195" max="7425" width="9.140625" style="146"/>
    <col min="7426" max="7426" width="9.28515625" style="146" bestFit="1" customWidth="1"/>
    <col min="7427" max="7427" width="28.140625" style="146" customWidth="1"/>
    <col min="7428" max="7428" width="27.5703125" style="146" customWidth="1"/>
    <col min="7429" max="7429" width="32.140625" style="146" customWidth="1"/>
    <col min="7430" max="7430" width="13.5703125" style="146" customWidth="1"/>
    <col min="7431" max="7431" width="15.42578125" style="146" customWidth="1"/>
    <col min="7432" max="7432" width="17.140625" style="146" customWidth="1"/>
    <col min="7433" max="7433" width="13.28515625" style="146" customWidth="1"/>
    <col min="7434" max="7434" width="21.7109375" style="146" customWidth="1"/>
    <col min="7435" max="7435" width="51.42578125" style="146" customWidth="1"/>
    <col min="7436" max="7436" width="14.85546875" style="146" customWidth="1"/>
    <col min="7437" max="7437" width="16.85546875" style="146" customWidth="1"/>
    <col min="7438" max="7438" width="19.5703125" style="146" customWidth="1"/>
    <col min="7439" max="7439" width="14.42578125" style="146" customWidth="1"/>
    <col min="7440" max="7442" width="17.7109375" style="146" customWidth="1"/>
    <col min="7443" max="7443" width="19.28515625" style="146" customWidth="1"/>
    <col min="7444" max="7444" width="18.5703125" style="146" customWidth="1"/>
    <col min="7445" max="7445" width="19.42578125" style="146" customWidth="1"/>
    <col min="7446" max="7448" width="19.85546875" style="146" customWidth="1"/>
    <col min="7449" max="7449" width="16.5703125" style="146" customWidth="1"/>
    <col min="7450" max="7450" width="13.28515625" style="146" customWidth="1"/>
    <col min="7451" max="7681" width="9.140625" style="146"/>
    <col min="7682" max="7682" width="9.28515625" style="146" bestFit="1" customWidth="1"/>
    <col min="7683" max="7683" width="28.140625" style="146" customWidth="1"/>
    <col min="7684" max="7684" width="27.5703125" style="146" customWidth="1"/>
    <col min="7685" max="7685" width="32.140625" style="146" customWidth="1"/>
    <col min="7686" max="7686" width="13.5703125" style="146" customWidth="1"/>
    <col min="7687" max="7687" width="15.42578125" style="146" customWidth="1"/>
    <col min="7688" max="7688" width="17.140625" style="146" customWidth="1"/>
    <col min="7689" max="7689" width="13.28515625" style="146" customWidth="1"/>
    <col min="7690" max="7690" width="21.7109375" style="146" customWidth="1"/>
    <col min="7691" max="7691" width="51.42578125" style="146" customWidth="1"/>
    <col min="7692" max="7692" width="14.85546875" style="146" customWidth="1"/>
    <col min="7693" max="7693" width="16.85546875" style="146" customWidth="1"/>
    <col min="7694" max="7694" width="19.5703125" style="146" customWidth="1"/>
    <col min="7695" max="7695" width="14.42578125" style="146" customWidth="1"/>
    <col min="7696" max="7698" width="17.7109375" style="146" customWidth="1"/>
    <col min="7699" max="7699" width="19.28515625" style="146" customWidth="1"/>
    <col min="7700" max="7700" width="18.5703125" style="146" customWidth="1"/>
    <col min="7701" max="7701" width="19.42578125" style="146" customWidth="1"/>
    <col min="7702" max="7704" width="19.85546875" style="146" customWidth="1"/>
    <col min="7705" max="7705" width="16.5703125" style="146" customWidth="1"/>
    <col min="7706" max="7706" width="13.28515625" style="146" customWidth="1"/>
    <col min="7707" max="7937" width="9.140625" style="146"/>
    <col min="7938" max="7938" width="9.28515625" style="146" bestFit="1" customWidth="1"/>
    <col min="7939" max="7939" width="28.140625" style="146" customWidth="1"/>
    <col min="7940" max="7940" width="27.5703125" style="146" customWidth="1"/>
    <col min="7941" max="7941" width="32.140625" style="146" customWidth="1"/>
    <col min="7942" max="7942" width="13.5703125" style="146" customWidth="1"/>
    <col min="7943" max="7943" width="15.42578125" style="146" customWidth="1"/>
    <col min="7944" max="7944" width="17.140625" style="146" customWidth="1"/>
    <col min="7945" max="7945" width="13.28515625" style="146" customWidth="1"/>
    <col min="7946" max="7946" width="21.7109375" style="146" customWidth="1"/>
    <col min="7947" max="7947" width="51.42578125" style="146" customWidth="1"/>
    <col min="7948" max="7948" width="14.85546875" style="146" customWidth="1"/>
    <col min="7949" max="7949" width="16.85546875" style="146" customWidth="1"/>
    <col min="7950" max="7950" width="19.5703125" style="146" customWidth="1"/>
    <col min="7951" max="7951" width="14.42578125" style="146" customWidth="1"/>
    <col min="7952" max="7954" width="17.7109375" style="146" customWidth="1"/>
    <col min="7955" max="7955" width="19.28515625" style="146" customWidth="1"/>
    <col min="7956" max="7956" width="18.5703125" style="146" customWidth="1"/>
    <col min="7957" max="7957" width="19.42578125" style="146" customWidth="1"/>
    <col min="7958" max="7960" width="19.85546875" style="146" customWidth="1"/>
    <col min="7961" max="7961" width="16.5703125" style="146" customWidth="1"/>
    <col min="7962" max="7962" width="13.28515625" style="146" customWidth="1"/>
    <col min="7963" max="8193" width="9.140625" style="146"/>
    <col min="8194" max="8194" width="9.28515625" style="146" bestFit="1" customWidth="1"/>
    <col min="8195" max="8195" width="28.140625" style="146" customWidth="1"/>
    <col min="8196" max="8196" width="27.5703125" style="146" customWidth="1"/>
    <col min="8197" max="8197" width="32.140625" style="146" customWidth="1"/>
    <col min="8198" max="8198" width="13.5703125" style="146" customWidth="1"/>
    <col min="8199" max="8199" width="15.42578125" style="146" customWidth="1"/>
    <col min="8200" max="8200" width="17.140625" style="146" customWidth="1"/>
    <col min="8201" max="8201" width="13.28515625" style="146" customWidth="1"/>
    <col min="8202" max="8202" width="21.7109375" style="146" customWidth="1"/>
    <col min="8203" max="8203" width="51.42578125" style="146" customWidth="1"/>
    <col min="8204" max="8204" width="14.85546875" style="146" customWidth="1"/>
    <col min="8205" max="8205" width="16.85546875" style="146" customWidth="1"/>
    <col min="8206" max="8206" width="19.5703125" style="146" customWidth="1"/>
    <col min="8207" max="8207" width="14.42578125" style="146" customWidth="1"/>
    <col min="8208" max="8210" width="17.7109375" style="146" customWidth="1"/>
    <col min="8211" max="8211" width="19.28515625" style="146" customWidth="1"/>
    <col min="8212" max="8212" width="18.5703125" style="146" customWidth="1"/>
    <col min="8213" max="8213" width="19.42578125" style="146" customWidth="1"/>
    <col min="8214" max="8216" width="19.85546875" style="146" customWidth="1"/>
    <col min="8217" max="8217" width="16.5703125" style="146" customWidth="1"/>
    <col min="8218" max="8218" width="13.28515625" style="146" customWidth="1"/>
    <col min="8219" max="8449" width="9.140625" style="146"/>
    <col min="8450" max="8450" width="9.28515625" style="146" bestFit="1" customWidth="1"/>
    <col min="8451" max="8451" width="28.140625" style="146" customWidth="1"/>
    <col min="8452" max="8452" width="27.5703125" style="146" customWidth="1"/>
    <col min="8453" max="8453" width="32.140625" style="146" customWidth="1"/>
    <col min="8454" max="8454" width="13.5703125" style="146" customWidth="1"/>
    <col min="8455" max="8455" width="15.42578125" style="146" customWidth="1"/>
    <col min="8456" max="8456" width="17.140625" style="146" customWidth="1"/>
    <col min="8457" max="8457" width="13.28515625" style="146" customWidth="1"/>
    <col min="8458" max="8458" width="21.7109375" style="146" customWidth="1"/>
    <col min="8459" max="8459" width="51.42578125" style="146" customWidth="1"/>
    <col min="8460" max="8460" width="14.85546875" style="146" customWidth="1"/>
    <col min="8461" max="8461" width="16.85546875" style="146" customWidth="1"/>
    <col min="8462" max="8462" width="19.5703125" style="146" customWidth="1"/>
    <col min="8463" max="8463" width="14.42578125" style="146" customWidth="1"/>
    <col min="8464" max="8466" width="17.7109375" style="146" customWidth="1"/>
    <col min="8467" max="8467" width="19.28515625" style="146" customWidth="1"/>
    <col min="8468" max="8468" width="18.5703125" style="146" customWidth="1"/>
    <col min="8469" max="8469" width="19.42578125" style="146" customWidth="1"/>
    <col min="8470" max="8472" width="19.85546875" style="146" customWidth="1"/>
    <col min="8473" max="8473" width="16.5703125" style="146" customWidth="1"/>
    <col min="8474" max="8474" width="13.28515625" style="146" customWidth="1"/>
    <col min="8475" max="8705" width="9.140625" style="146"/>
    <col min="8706" max="8706" width="9.28515625" style="146" bestFit="1" customWidth="1"/>
    <col min="8707" max="8707" width="28.140625" style="146" customWidth="1"/>
    <col min="8708" max="8708" width="27.5703125" style="146" customWidth="1"/>
    <col min="8709" max="8709" width="32.140625" style="146" customWidth="1"/>
    <col min="8710" max="8710" width="13.5703125" style="146" customWidth="1"/>
    <col min="8711" max="8711" width="15.42578125" style="146" customWidth="1"/>
    <col min="8712" max="8712" width="17.140625" style="146" customWidth="1"/>
    <col min="8713" max="8713" width="13.28515625" style="146" customWidth="1"/>
    <col min="8714" max="8714" width="21.7109375" style="146" customWidth="1"/>
    <col min="8715" max="8715" width="51.42578125" style="146" customWidth="1"/>
    <col min="8716" max="8716" width="14.85546875" style="146" customWidth="1"/>
    <col min="8717" max="8717" width="16.85546875" style="146" customWidth="1"/>
    <col min="8718" max="8718" width="19.5703125" style="146" customWidth="1"/>
    <col min="8719" max="8719" width="14.42578125" style="146" customWidth="1"/>
    <col min="8720" max="8722" width="17.7109375" style="146" customWidth="1"/>
    <col min="8723" max="8723" width="19.28515625" style="146" customWidth="1"/>
    <col min="8724" max="8724" width="18.5703125" style="146" customWidth="1"/>
    <col min="8725" max="8725" width="19.42578125" style="146" customWidth="1"/>
    <col min="8726" max="8728" width="19.85546875" style="146" customWidth="1"/>
    <col min="8729" max="8729" width="16.5703125" style="146" customWidth="1"/>
    <col min="8730" max="8730" width="13.28515625" style="146" customWidth="1"/>
    <col min="8731" max="8961" width="9.140625" style="146"/>
    <col min="8962" max="8962" width="9.28515625" style="146" bestFit="1" customWidth="1"/>
    <col min="8963" max="8963" width="28.140625" style="146" customWidth="1"/>
    <col min="8964" max="8964" width="27.5703125" style="146" customWidth="1"/>
    <col min="8965" max="8965" width="32.140625" style="146" customWidth="1"/>
    <col min="8966" max="8966" width="13.5703125" style="146" customWidth="1"/>
    <col min="8967" max="8967" width="15.42578125" style="146" customWidth="1"/>
    <col min="8968" max="8968" width="17.140625" style="146" customWidth="1"/>
    <col min="8969" max="8969" width="13.28515625" style="146" customWidth="1"/>
    <col min="8970" max="8970" width="21.7109375" style="146" customWidth="1"/>
    <col min="8971" max="8971" width="51.42578125" style="146" customWidth="1"/>
    <col min="8972" max="8972" width="14.85546875" style="146" customWidth="1"/>
    <col min="8973" max="8973" width="16.85546875" style="146" customWidth="1"/>
    <col min="8974" max="8974" width="19.5703125" style="146" customWidth="1"/>
    <col min="8975" max="8975" width="14.42578125" style="146" customWidth="1"/>
    <col min="8976" max="8978" width="17.7109375" style="146" customWidth="1"/>
    <col min="8979" max="8979" width="19.28515625" style="146" customWidth="1"/>
    <col min="8980" max="8980" width="18.5703125" style="146" customWidth="1"/>
    <col min="8981" max="8981" width="19.42578125" style="146" customWidth="1"/>
    <col min="8982" max="8984" width="19.85546875" style="146" customWidth="1"/>
    <col min="8985" max="8985" width="16.5703125" style="146" customWidth="1"/>
    <col min="8986" max="8986" width="13.28515625" style="146" customWidth="1"/>
    <col min="8987" max="9217" width="9.140625" style="146"/>
    <col min="9218" max="9218" width="9.28515625" style="146" bestFit="1" customWidth="1"/>
    <col min="9219" max="9219" width="28.140625" style="146" customWidth="1"/>
    <col min="9220" max="9220" width="27.5703125" style="146" customWidth="1"/>
    <col min="9221" max="9221" width="32.140625" style="146" customWidth="1"/>
    <col min="9222" max="9222" width="13.5703125" style="146" customWidth="1"/>
    <col min="9223" max="9223" width="15.42578125" style="146" customWidth="1"/>
    <col min="9224" max="9224" width="17.140625" style="146" customWidth="1"/>
    <col min="9225" max="9225" width="13.28515625" style="146" customWidth="1"/>
    <col min="9226" max="9226" width="21.7109375" style="146" customWidth="1"/>
    <col min="9227" max="9227" width="51.42578125" style="146" customWidth="1"/>
    <col min="9228" max="9228" width="14.85546875" style="146" customWidth="1"/>
    <col min="9229" max="9229" width="16.85546875" style="146" customWidth="1"/>
    <col min="9230" max="9230" width="19.5703125" style="146" customWidth="1"/>
    <col min="9231" max="9231" width="14.42578125" style="146" customWidth="1"/>
    <col min="9232" max="9234" width="17.7109375" style="146" customWidth="1"/>
    <col min="9235" max="9235" width="19.28515625" style="146" customWidth="1"/>
    <col min="9236" max="9236" width="18.5703125" style="146" customWidth="1"/>
    <col min="9237" max="9237" width="19.42578125" style="146" customWidth="1"/>
    <col min="9238" max="9240" width="19.85546875" style="146" customWidth="1"/>
    <col min="9241" max="9241" width="16.5703125" style="146" customWidth="1"/>
    <col min="9242" max="9242" width="13.28515625" style="146" customWidth="1"/>
    <col min="9243" max="9473" width="9.140625" style="146"/>
    <col min="9474" max="9474" width="9.28515625" style="146" bestFit="1" customWidth="1"/>
    <col min="9475" max="9475" width="28.140625" style="146" customWidth="1"/>
    <col min="9476" max="9476" width="27.5703125" style="146" customWidth="1"/>
    <col min="9477" max="9477" width="32.140625" style="146" customWidth="1"/>
    <col min="9478" max="9478" width="13.5703125" style="146" customWidth="1"/>
    <col min="9479" max="9479" width="15.42578125" style="146" customWidth="1"/>
    <col min="9480" max="9480" width="17.140625" style="146" customWidth="1"/>
    <col min="9481" max="9481" width="13.28515625" style="146" customWidth="1"/>
    <col min="9482" max="9482" width="21.7109375" style="146" customWidth="1"/>
    <col min="9483" max="9483" width="51.42578125" style="146" customWidth="1"/>
    <col min="9484" max="9484" width="14.85546875" style="146" customWidth="1"/>
    <col min="9485" max="9485" width="16.85546875" style="146" customWidth="1"/>
    <col min="9486" max="9486" width="19.5703125" style="146" customWidth="1"/>
    <col min="9487" max="9487" width="14.42578125" style="146" customWidth="1"/>
    <col min="9488" max="9490" width="17.7109375" style="146" customWidth="1"/>
    <col min="9491" max="9491" width="19.28515625" style="146" customWidth="1"/>
    <col min="9492" max="9492" width="18.5703125" style="146" customWidth="1"/>
    <col min="9493" max="9493" width="19.42578125" style="146" customWidth="1"/>
    <col min="9494" max="9496" width="19.85546875" style="146" customWidth="1"/>
    <col min="9497" max="9497" width="16.5703125" style="146" customWidth="1"/>
    <col min="9498" max="9498" width="13.28515625" style="146" customWidth="1"/>
    <col min="9499" max="9729" width="9.140625" style="146"/>
    <col min="9730" max="9730" width="9.28515625" style="146" bestFit="1" customWidth="1"/>
    <col min="9731" max="9731" width="28.140625" style="146" customWidth="1"/>
    <col min="9732" max="9732" width="27.5703125" style="146" customWidth="1"/>
    <col min="9733" max="9733" width="32.140625" style="146" customWidth="1"/>
    <col min="9734" max="9734" width="13.5703125" style="146" customWidth="1"/>
    <col min="9735" max="9735" width="15.42578125" style="146" customWidth="1"/>
    <col min="9736" max="9736" width="17.140625" style="146" customWidth="1"/>
    <col min="9737" max="9737" width="13.28515625" style="146" customWidth="1"/>
    <col min="9738" max="9738" width="21.7109375" style="146" customWidth="1"/>
    <col min="9739" max="9739" width="51.42578125" style="146" customWidth="1"/>
    <col min="9740" max="9740" width="14.85546875" style="146" customWidth="1"/>
    <col min="9741" max="9741" width="16.85546875" style="146" customWidth="1"/>
    <col min="9742" max="9742" width="19.5703125" style="146" customWidth="1"/>
    <col min="9743" max="9743" width="14.42578125" style="146" customWidth="1"/>
    <col min="9744" max="9746" width="17.7109375" style="146" customWidth="1"/>
    <col min="9747" max="9747" width="19.28515625" style="146" customWidth="1"/>
    <col min="9748" max="9748" width="18.5703125" style="146" customWidth="1"/>
    <col min="9749" max="9749" width="19.42578125" style="146" customWidth="1"/>
    <col min="9750" max="9752" width="19.85546875" style="146" customWidth="1"/>
    <col min="9753" max="9753" width="16.5703125" style="146" customWidth="1"/>
    <col min="9754" max="9754" width="13.28515625" style="146" customWidth="1"/>
    <col min="9755" max="9985" width="9.140625" style="146"/>
    <col min="9986" max="9986" width="9.28515625" style="146" bestFit="1" customWidth="1"/>
    <col min="9987" max="9987" width="28.140625" style="146" customWidth="1"/>
    <col min="9988" max="9988" width="27.5703125" style="146" customWidth="1"/>
    <col min="9989" max="9989" width="32.140625" style="146" customWidth="1"/>
    <col min="9990" max="9990" width="13.5703125" style="146" customWidth="1"/>
    <col min="9991" max="9991" width="15.42578125" style="146" customWidth="1"/>
    <col min="9992" max="9992" width="17.140625" style="146" customWidth="1"/>
    <col min="9993" max="9993" width="13.28515625" style="146" customWidth="1"/>
    <col min="9994" max="9994" width="21.7109375" style="146" customWidth="1"/>
    <col min="9995" max="9995" width="51.42578125" style="146" customWidth="1"/>
    <col min="9996" max="9996" width="14.85546875" style="146" customWidth="1"/>
    <col min="9997" max="9997" width="16.85546875" style="146" customWidth="1"/>
    <col min="9998" max="9998" width="19.5703125" style="146" customWidth="1"/>
    <col min="9999" max="9999" width="14.42578125" style="146" customWidth="1"/>
    <col min="10000" max="10002" width="17.7109375" style="146" customWidth="1"/>
    <col min="10003" max="10003" width="19.28515625" style="146" customWidth="1"/>
    <col min="10004" max="10004" width="18.5703125" style="146" customWidth="1"/>
    <col min="10005" max="10005" width="19.42578125" style="146" customWidth="1"/>
    <col min="10006" max="10008" width="19.85546875" style="146" customWidth="1"/>
    <col min="10009" max="10009" width="16.5703125" style="146" customWidth="1"/>
    <col min="10010" max="10010" width="13.28515625" style="146" customWidth="1"/>
    <col min="10011" max="10241" width="9.140625" style="146"/>
    <col min="10242" max="10242" width="9.28515625" style="146" bestFit="1" customWidth="1"/>
    <col min="10243" max="10243" width="28.140625" style="146" customWidth="1"/>
    <col min="10244" max="10244" width="27.5703125" style="146" customWidth="1"/>
    <col min="10245" max="10245" width="32.140625" style="146" customWidth="1"/>
    <col min="10246" max="10246" width="13.5703125" style="146" customWidth="1"/>
    <col min="10247" max="10247" width="15.42578125" style="146" customWidth="1"/>
    <col min="10248" max="10248" width="17.140625" style="146" customWidth="1"/>
    <col min="10249" max="10249" width="13.28515625" style="146" customWidth="1"/>
    <col min="10250" max="10250" width="21.7109375" style="146" customWidth="1"/>
    <col min="10251" max="10251" width="51.42578125" style="146" customWidth="1"/>
    <col min="10252" max="10252" width="14.85546875" style="146" customWidth="1"/>
    <col min="10253" max="10253" width="16.85546875" style="146" customWidth="1"/>
    <col min="10254" max="10254" width="19.5703125" style="146" customWidth="1"/>
    <col min="10255" max="10255" width="14.42578125" style="146" customWidth="1"/>
    <col min="10256" max="10258" width="17.7109375" style="146" customWidth="1"/>
    <col min="10259" max="10259" width="19.28515625" style="146" customWidth="1"/>
    <col min="10260" max="10260" width="18.5703125" style="146" customWidth="1"/>
    <col min="10261" max="10261" width="19.42578125" style="146" customWidth="1"/>
    <col min="10262" max="10264" width="19.85546875" style="146" customWidth="1"/>
    <col min="10265" max="10265" width="16.5703125" style="146" customWidth="1"/>
    <col min="10266" max="10266" width="13.28515625" style="146" customWidth="1"/>
    <col min="10267" max="10497" width="9.140625" style="146"/>
    <col min="10498" max="10498" width="9.28515625" style="146" bestFit="1" customWidth="1"/>
    <col min="10499" max="10499" width="28.140625" style="146" customWidth="1"/>
    <col min="10500" max="10500" width="27.5703125" style="146" customWidth="1"/>
    <col min="10501" max="10501" width="32.140625" style="146" customWidth="1"/>
    <col min="10502" max="10502" width="13.5703125" style="146" customWidth="1"/>
    <col min="10503" max="10503" width="15.42578125" style="146" customWidth="1"/>
    <col min="10504" max="10504" width="17.140625" style="146" customWidth="1"/>
    <col min="10505" max="10505" width="13.28515625" style="146" customWidth="1"/>
    <col min="10506" max="10506" width="21.7109375" style="146" customWidth="1"/>
    <col min="10507" max="10507" width="51.42578125" style="146" customWidth="1"/>
    <col min="10508" max="10508" width="14.85546875" style="146" customWidth="1"/>
    <col min="10509" max="10509" width="16.85546875" style="146" customWidth="1"/>
    <col min="10510" max="10510" width="19.5703125" style="146" customWidth="1"/>
    <col min="10511" max="10511" width="14.42578125" style="146" customWidth="1"/>
    <col min="10512" max="10514" width="17.7109375" style="146" customWidth="1"/>
    <col min="10515" max="10515" width="19.28515625" style="146" customWidth="1"/>
    <col min="10516" max="10516" width="18.5703125" style="146" customWidth="1"/>
    <col min="10517" max="10517" width="19.42578125" style="146" customWidth="1"/>
    <col min="10518" max="10520" width="19.85546875" style="146" customWidth="1"/>
    <col min="10521" max="10521" width="16.5703125" style="146" customWidth="1"/>
    <col min="10522" max="10522" width="13.28515625" style="146" customWidth="1"/>
    <col min="10523" max="10753" width="9.140625" style="146"/>
    <col min="10754" max="10754" width="9.28515625" style="146" bestFit="1" customWidth="1"/>
    <col min="10755" max="10755" width="28.140625" style="146" customWidth="1"/>
    <col min="10756" max="10756" width="27.5703125" style="146" customWidth="1"/>
    <col min="10757" max="10757" width="32.140625" style="146" customWidth="1"/>
    <col min="10758" max="10758" width="13.5703125" style="146" customWidth="1"/>
    <col min="10759" max="10759" width="15.42578125" style="146" customWidth="1"/>
    <col min="10760" max="10760" width="17.140625" style="146" customWidth="1"/>
    <col min="10761" max="10761" width="13.28515625" style="146" customWidth="1"/>
    <col min="10762" max="10762" width="21.7109375" style="146" customWidth="1"/>
    <col min="10763" max="10763" width="51.42578125" style="146" customWidth="1"/>
    <col min="10764" max="10764" width="14.85546875" style="146" customWidth="1"/>
    <col min="10765" max="10765" width="16.85546875" style="146" customWidth="1"/>
    <col min="10766" max="10766" width="19.5703125" style="146" customWidth="1"/>
    <col min="10767" max="10767" width="14.42578125" style="146" customWidth="1"/>
    <col min="10768" max="10770" width="17.7109375" style="146" customWidth="1"/>
    <col min="10771" max="10771" width="19.28515625" style="146" customWidth="1"/>
    <col min="10772" max="10772" width="18.5703125" style="146" customWidth="1"/>
    <col min="10773" max="10773" width="19.42578125" style="146" customWidth="1"/>
    <col min="10774" max="10776" width="19.85546875" style="146" customWidth="1"/>
    <col min="10777" max="10777" width="16.5703125" style="146" customWidth="1"/>
    <col min="10778" max="10778" width="13.28515625" style="146" customWidth="1"/>
    <col min="10779" max="11009" width="9.140625" style="146"/>
    <col min="11010" max="11010" width="9.28515625" style="146" bestFit="1" customWidth="1"/>
    <col min="11011" max="11011" width="28.140625" style="146" customWidth="1"/>
    <col min="11012" max="11012" width="27.5703125" style="146" customWidth="1"/>
    <col min="11013" max="11013" width="32.140625" style="146" customWidth="1"/>
    <col min="11014" max="11014" width="13.5703125" style="146" customWidth="1"/>
    <col min="11015" max="11015" width="15.42578125" style="146" customWidth="1"/>
    <col min="11016" max="11016" width="17.140625" style="146" customWidth="1"/>
    <col min="11017" max="11017" width="13.28515625" style="146" customWidth="1"/>
    <col min="11018" max="11018" width="21.7109375" style="146" customWidth="1"/>
    <col min="11019" max="11019" width="51.42578125" style="146" customWidth="1"/>
    <col min="11020" max="11020" width="14.85546875" style="146" customWidth="1"/>
    <col min="11021" max="11021" width="16.85546875" style="146" customWidth="1"/>
    <col min="11022" max="11022" width="19.5703125" style="146" customWidth="1"/>
    <col min="11023" max="11023" width="14.42578125" style="146" customWidth="1"/>
    <col min="11024" max="11026" width="17.7109375" style="146" customWidth="1"/>
    <col min="11027" max="11027" width="19.28515625" style="146" customWidth="1"/>
    <col min="11028" max="11028" width="18.5703125" style="146" customWidth="1"/>
    <col min="11029" max="11029" width="19.42578125" style="146" customWidth="1"/>
    <col min="11030" max="11032" width="19.85546875" style="146" customWidth="1"/>
    <col min="11033" max="11033" width="16.5703125" style="146" customWidth="1"/>
    <col min="11034" max="11034" width="13.28515625" style="146" customWidth="1"/>
    <col min="11035" max="11265" width="9.140625" style="146"/>
    <col min="11266" max="11266" width="9.28515625" style="146" bestFit="1" customWidth="1"/>
    <col min="11267" max="11267" width="28.140625" style="146" customWidth="1"/>
    <col min="11268" max="11268" width="27.5703125" style="146" customWidth="1"/>
    <col min="11269" max="11269" width="32.140625" style="146" customWidth="1"/>
    <col min="11270" max="11270" width="13.5703125" style="146" customWidth="1"/>
    <col min="11271" max="11271" width="15.42578125" style="146" customWidth="1"/>
    <col min="11272" max="11272" width="17.140625" style="146" customWidth="1"/>
    <col min="11273" max="11273" width="13.28515625" style="146" customWidth="1"/>
    <col min="11274" max="11274" width="21.7109375" style="146" customWidth="1"/>
    <col min="11275" max="11275" width="51.42578125" style="146" customWidth="1"/>
    <col min="11276" max="11276" width="14.85546875" style="146" customWidth="1"/>
    <col min="11277" max="11277" width="16.85546875" style="146" customWidth="1"/>
    <col min="11278" max="11278" width="19.5703125" style="146" customWidth="1"/>
    <col min="11279" max="11279" width="14.42578125" style="146" customWidth="1"/>
    <col min="11280" max="11282" width="17.7109375" style="146" customWidth="1"/>
    <col min="11283" max="11283" width="19.28515625" style="146" customWidth="1"/>
    <col min="11284" max="11284" width="18.5703125" style="146" customWidth="1"/>
    <col min="11285" max="11285" width="19.42578125" style="146" customWidth="1"/>
    <col min="11286" max="11288" width="19.85546875" style="146" customWidth="1"/>
    <col min="11289" max="11289" width="16.5703125" style="146" customWidth="1"/>
    <col min="11290" max="11290" width="13.28515625" style="146" customWidth="1"/>
    <col min="11291" max="11521" width="9.140625" style="146"/>
    <col min="11522" max="11522" width="9.28515625" style="146" bestFit="1" customWidth="1"/>
    <col min="11523" max="11523" width="28.140625" style="146" customWidth="1"/>
    <col min="11524" max="11524" width="27.5703125" style="146" customWidth="1"/>
    <col min="11525" max="11525" width="32.140625" style="146" customWidth="1"/>
    <col min="11526" max="11526" width="13.5703125" style="146" customWidth="1"/>
    <col min="11527" max="11527" width="15.42578125" style="146" customWidth="1"/>
    <col min="11528" max="11528" width="17.140625" style="146" customWidth="1"/>
    <col min="11529" max="11529" width="13.28515625" style="146" customWidth="1"/>
    <col min="11530" max="11530" width="21.7109375" style="146" customWidth="1"/>
    <col min="11531" max="11531" width="51.42578125" style="146" customWidth="1"/>
    <col min="11532" max="11532" width="14.85546875" style="146" customWidth="1"/>
    <col min="11533" max="11533" width="16.85546875" style="146" customWidth="1"/>
    <col min="11534" max="11534" width="19.5703125" style="146" customWidth="1"/>
    <col min="11535" max="11535" width="14.42578125" style="146" customWidth="1"/>
    <col min="11536" max="11538" width="17.7109375" style="146" customWidth="1"/>
    <col min="11539" max="11539" width="19.28515625" style="146" customWidth="1"/>
    <col min="11540" max="11540" width="18.5703125" style="146" customWidth="1"/>
    <col min="11541" max="11541" width="19.42578125" style="146" customWidth="1"/>
    <col min="11542" max="11544" width="19.85546875" style="146" customWidth="1"/>
    <col min="11545" max="11545" width="16.5703125" style="146" customWidth="1"/>
    <col min="11546" max="11546" width="13.28515625" style="146" customWidth="1"/>
    <col min="11547" max="11777" width="9.140625" style="146"/>
    <col min="11778" max="11778" width="9.28515625" style="146" bestFit="1" customWidth="1"/>
    <col min="11779" max="11779" width="28.140625" style="146" customWidth="1"/>
    <col min="11780" max="11780" width="27.5703125" style="146" customWidth="1"/>
    <col min="11781" max="11781" width="32.140625" style="146" customWidth="1"/>
    <col min="11782" max="11782" width="13.5703125" style="146" customWidth="1"/>
    <col min="11783" max="11783" width="15.42578125" style="146" customWidth="1"/>
    <col min="11784" max="11784" width="17.140625" style="146" customWidth="1"/>
    <col min="11785" max="11785" width="13.28515625" style="146" customWidth="1"/>
    <col min="11786" max="11786" width="21.7109375" style="146" customWidth="1"/>
    <col min="11787" max="11787" width="51.42578125" style="146" customWidth="1"/>
    <col min="11788" max="11788" width="14.85546875" style="146" customWidth="1"/>
    <col min="11789" max="11789" width="16.85546875" style="146" customWidth="1"/>
    <col min="11790" max="11790" width="19.5703125" style="146" customWidth="1"/>
    <col min="11791" max="11791" width="14.42578125" style="146" customWidth="1"/>
    <col min="11792" max="11794" width="17.7109375" style="146" customWidth="1"/>
    <col min="11795" max="11795" width="19.28515625" style="146" customWidth="1"/>
    <col min="11796" max="11796" width="18.5703125" style="146" customWidth="1"/>
    <col min="11797" max="11797" width="19.42578125" style="146" customWidth="1"/>
    <col min="11798" max="11800" width="19.85546875" style="146" customWidth="1"/>
    <col min="11801" max="11801" width="16.5703125" style="146" customWidth="1"/>
    <col min="11802" max="11802" width="13.28515625" style="146" customWidth="1"/>
    <col min="11803" max="12033" width="9.140625" style="146"/>
    <col min="12034" max="12034" width="9.28515625" style="146" bestFit="1" customWidth="1"/>
    <col min="12035" max="12035" width="28.140625" style="146" customWidth="1"/>
    <col min="12036" max="12036" width="27.5703125" style="146" customWidth="1"/>
    <col min="12037" max="12037" width="32.140625" style="146" customWidth="1"/>
    <col min="12038" max="12038" width="13.5703125" style="146" customWidth="1"/>
    <col min="12039" max="12039" width="15.42578125" style="146" customWidth="1"/>
    <col min="12040" max="12040" width="17.140625" style="146" customWidth="1"/>
    <col min="12041" max="12041" width="13.28515625" style="146" customWidth="1"/>
    <col min="12042" max="12042" width="21.7109375" style="146" customWidth="1"/>
    <col min="12043" max="12043" width="51.42578125" style="146" customWidth="1"/>
    <col min="12044" max="12044" width="14.85546875" style="146" customWidth="1"/>
    <col min="12045" max="12045" width="16.85546875" style="146" customWidth="1"/>
    <col min="12046" max="12046" width="19.5703125" style="146" customWidth="1"/>
    <col min="12047" max="12047" width="14.42578125" style="146" customWidth="1"/>
    <col min="12048" max="12050" width="17.7109375" style="146" customWidth="1"/>
    <col min="12051" max="12051" width="19.28515625" style="146" customWidth="1"/>
    <col min="12052" max="12052" width="18.5703125" style="146" customWidth="1"/>
    <col min="12053" max="12053" width="19.42578125" style="146" customWidth="1"/>
    <col min="12054" max="12056" width="19.85546875" style="146" customWidth="1"/>
    <col min="12057" max="12057" width="16.5703125" style="146" customWidth="1"/>
    <col min="12058" max="12058" width="13.28515625" style="146" customWidth="1"/>
    <col min="12059" max="12289" width="9.140625" style="146"/>
    <col min="12290" max="12290" width="9.28515625" style="146" bestFit="1" customWidth="1"/>
    <col min="12291" max="12291" width="28.140625" style="146" customWidth="1"/>
    <col min="12292" max="12292" width="27.5703125" style="146" customWidth="1"/>
    <col min="12293" max="12293" width="32.140625" style="146" customWidth="1"/>
    <col min="12294" max="12294" width="13.5703125" style="146" customWidth="1"/>
    <col min="12295" max="12295" width="15.42578125" style="146" customWidth="1"/>
    <col min="12296" max="12296" width="17.140625" style="146" customWidth="1"/>
    <col min="12297" max="12297" width="13.28515625" style="146" customWidth="1"/>
    <col min="12298" max="12298" width="21.7109375" style="146" customWidth="1"/>
    <col min="12299" max="12299" width="51.42578125" style="146" customWidth="1"/>
    <col min="12300" max="12300" width="14.85546875" style="146" customWidth="1"/>
    <col min="12301" max="12301" width="16.85546875" style="146" customWidth="1"/>
    <col min="12302" max="12302" width="19.5703125" style="146" customWidth="1"/>
    <col min="12303" max="12303" width="14.42578125" style="146" customWidth="1"/>
    <col min="12304" max="12306" width="17.7109375" style="146" customWidth="1"/>
    <col min="12307" max="12307" width="19.28515625" style="146" customWidth="1"/>
    <col min="12308" max="12308" width="18.5703125" style="146" customWidth="1"/>
    <col min="12309" max="12309" width="19.42578125" style="146" customWidth="1"/>
    <col min="12310" max="12312" width="19.85546875" style="146" customWidth="1"/>
    <col min="12313" max="12313" width="16.5703125" style="146" customWidth="1"/>
    <col min="12314" max="12314" width="13.28515625" style="146" customWidth="1"/>
    <col min="12315" max="12545" width="9.140625" style="146"/>
    <col min="12546" max="12546" width="9.28515625" style="146" bestFit="1" customWidth="1"/>
    <col min="12547" max="12547" width="28.140625" style="146" customWidth="1"/>
    <col min="12548" max="12548" width="27.5703125" style="146" customWidth="1"/>
    <col min="12549" max="12549" width="32.140625" style="146" customWidth="1"/>
    <col min="12550" max="12550" width="13.5703125" style="146" customWidth="1"/>
    <col min="12551" max="12551" width="15.42578125" style="146" customWidth="1"/>
    <col min="12552" max="12552" width="17.140625" style="146" customWidth="1"/>
    <col min="12553" max="12553" width="13.28515625" style="146" customWidth="1"/>
    <col min="12554" max="12554" width="21.7109375" style="146" customWidth="1"/>
    <col min="12555" max="12555" width="51.42578125" style="146" customWidth="1"/>
    <col min="12556" max="12556" width="14.85546875" style="146" customWidth="1"/>
    <col min="12557" max="12557" width="16.85546875" style="146" customWidth="1"/>
    <col min="12558" max="12558" width="19.5703125" style="146" customWidth="1"/>
    <col min="12559" max="12559" width="14.42578125" style="146" customWidth="1"/>
    <col min="12560" max="12562" width="17.7109375" style="146" customWidth="1"/>
    <col min="12563" max="12563" width="19.28515625" style="146" customWidth="1"/>
    <col min="12564" max="12564" width="18.5703125" style="146" customWidth="1"/>
    <col min="12565" max="12565" width="19.42578125" style="146" customWidth="1"/>
    <col min="12566" max="12568" width="19.85546875" style="146" customWidth="1"/>
    <col min="12569" max="12569" width="16.5703125" style="146" customWidth="1"/>
    <col min="12570" max="12570" width="13.28515625" style="146" customWidth="1"/>
    <col min="12571" max="12801" width="9.140625" style="146"/>
    <col min="12802" max="12802" width="9.28515625" style="146" bestFit="1" customWidth="1"/>
    <col min="12803" max="12803" width="28.140625" style="146" customWidth="1"/>
    <col min="12804" max="12804" width="27.5703125" style="146" customWidth="1"/>
    <col min="12805" max="12805" width="32.140625" style="146" customWidth="1"/>
    <col min="12806" max="12806" width="13.5703125" style="146" customWidth="1"/>
    <col min="12807" max="12807" width="15.42578125" style="146" customWidth="1"/>
    <col min="12808" max="12808" width="17.140625" style="146" customWidth="1"/>
    <col min="12809" max="12809" width="13.28515625" style="146" customWidth="1"/>
    <col min="12810" max="12810" width="21.7109375" style="146" customWidth="1"/>
    <col min="12811" max="12811" width="51.42578125" style="146" customWidth="1"/>
    <col min="12812" max="12812" width="14.85546875" style="146" customWidth="1"/>
    <col min="12813" max="12813" width="16.85546875" style="146" customWidth="1"/>
    <col min="12814" max="12814" width="19.5703125" style="146" customWidth="1"/>
    <col min="12815" max="12815" width="14.42578125" style="146" customWidth="1"/>
    <col min="12816" max="12818" width="17.7109375" style="146" customWidth="1"/>
    <col min="12819" max="12819" width="19.28515625" style="146" customWidth="1"/>
    <col min="12820" max="12820" width="18.5703125" style="146" customWidth="1"/>
    <col min="12821" max="12821" width="19.42578125" style="146" customWidth="1"/>
    <col min="12822" max="12824" width="19.85546875" style="146" customWidth="1"/>
    <col min="12825" max="12825" width="16.5703125" style="146" customWidth="1"/>
    <col min="12826" max="12826" width="13.28515625" style="146" customWidth="1"/>
    <col min="12827" max="13057" width="9.140625" style="146"/>
    <col min="13058" max="13058" width="9.28515625" style="146" bestFit="1" customWidth="1"/>
    <col min="13059" max="13059" width="28.140625" style="146" customWidth="1"/>
    <col min="13060" max="13060" width="27.5703125" style="146" customWidth="1"/>
    <col min="13061" max="13061" width="32.140625" style="146" customWidth="1"/>
    <col min="13062" max="13062" width="13.5703125" style="146" customWidth="1"/>
    <col min="13063" max="13063" width="15.42578125" style="146" customWidth="1"/>
    <col min="13064" max="13064" width="17.140625" style="146" customWidth="1"/>
    <col min="13065" max="13065" width="13.28515625" style="146" customWidth="1"/>
    <col min="13066" max="13066" width="21.7109375" style="146" customWidth="1"/>
    <col min="13067" max="13067" width="51.42578125" style="146" customWidth="1"/>
    <col min="13068" max="13068" width="14.85546875" style="146" customWidth="1"/>
    <col min="13069" max="13069" width="16.85546875" style="146" customWidth="1"/>
    <col min="13070" max="13070" width="19.5703125" style="146" customWidth="1"/>
    <col min="13071" max="13071" width="14.42578125" style="146" customWidth="1"/>
    <col min="13072" max="13074" width="17.7109375" style="146" customWidth="1"/>
    <col min="13075" max="13075" width="19.28515625" style="146" customWidth="1"/>
    <col min="13076" max="13076" width="18.5703125" style="146" customWidth="1"/>
    <col min="13077" max="13077" width="19.42578125" style="146" customWidth="1"/>
    <col min="13078" max="13080" width="19.85546875" style="146" customWidth="1"/>
    <col min="13081" max="13081" width="16.5703125" style="146" customWidth="1"/>
    <col min="13082" max="13082" width="13.28515625" style="146" customWidth="1"/>
    <col min="13083" max="13313" width="9.140625" style="146"/>
    <col min="13314" max="13314" width="9.28515625" style="146" bestFit="1" customWidth="1"/>
    <col min="13315" max="13315" width="28.140625" style="146" customWidth="1"/>
    <col min="13316" max="13316" width="27.5703125" style="146" customWidth="1"/>
    <col min="13317" max="13317" width="32.140625" style="146" customWidth="1"/>
    <col min="13318" max="13318" width="13.5703125" style="146" customWidth="1"/>
    <col min="13319" max="13319" width="15.42578125" style="146" customWidth="1"/>
    <col min="13320" max="13320" width="17.140625" style="146" customWidth="1"/>
    <col min="13321" max="13321" width="13.28515625" style="146" customWidth="1"/>
    <col min="13322" max="13322" width="21.7109375" style="146" customWidth="1"/>
    <col min="13323" max="13323" width="51.42578125" style="146" customWidth="1"/>
    <col min="13324" max="13324" width="14.85546875" style="146" customWidth="1"/>
    <col min="13325" max="13325" width="16.85546875" style="146" customWidth="1"/>
    <col min="13326" max="13326" width="19.5703125" style="146" customWidth="1"/>
    <col min="13327" max="13327" width="14.42578125" style="146" customWidth="1"/>
    <col min="13328" max="13330" width="17.7109375" style="146" customWidth="1"/>
    <col min="13331" max="13331" width="19.28515625" style="146" customWidth="1"/>
    <col min="13332" max="13332" width="18.5703125" style="146" customWidth="1"/>
    <col min="13333" max="13333" width="19.42578125" style="146" customWidth="1"/>
    <col min="13334" max="13336" width="19.85546875" style="146" customWidth="1"/>
    <col min="13337" max="13337" width="16.5703125" style="146" customWidth="1"/>
    <col min="13338" max="13338" width="13.28515625" style="146" customWidth="1"/>
    <col min="13339" max="13569" width="9.140625" style="146"/>
    <col min="13570" max="13570" width="9.28515625" style="146" bestFit="1" customWidth="1"/>
    <col min="13571" max="13571" width="28.140625" style="146" customWidth="1"/>
    <col min="13572" max="13572" width="27.5703125" style="146" customWidth="1"/>
    <col min="13573" max="13573" width="32.140625" style="146" customWidth="1"/>
    <col min="13574" max="13574" width="13.5703125" style="146" customWidth="1"/>
    <col min="13575" max="13575" width="15.42578125" style="146" customWidth="1"/>
    <col min="13576" max="13576" width="17.140625" style="146" customWidth="1"/>
    <col min="13577" max="13577" width="13.28515625" style="146" customWidth="1"/>
    <col min="13578" max="13578" width="21.7109375" style="146" customWidth="1"/>
    <col min="13579" max="13579" width="51.42578125" style="146" customWidth="1"/>
    <col min="13580" max="13580" width="14.85546875" style="146" customWidth="1"/>
    <col min="13581" max="13581" width="16.85546875" style="146" customWidth="1"/>
    <col min="13582" max="13582" width="19.5703125" style="146" customWidth="1"/>
    <col min="13583" max="13583" width="14.42578125" style="146" customWidth="1"/>
    <col min="13584" max="13586" width="17.7109375" style="146" customWidth="1"/>
    <col min="13587" max="13587" width="19.28515625" style="146" customWidth="1"/>
    <col min="13588" max="13588" width="18.5703125" style="146" customWidth="1"/>
    <col min="13589" max="13589" width="19.42578125" style="146" customWidth="1"/>
    <col min="13590" max="13592" width="19.85546875" style="146" customWidth="1"/>
    <col min="13593" max="13593" width="16.5703125" style="146" customWidth="1"/>
    <col min="13594" max="13594" width="13.28515625" style="146" customWidth="1"/>
    <col min="13595" max="13825" width="9.140625" style="146"/>
    <col min="13826" max="13826" width="9.28515625" style="146" bestFit="1" customWidth="1"/>
    <col min="13827" max="13827" width="28.140625" style="146" customWidth="1"/>
    <col min="13828" max="13828" width="27.5703125" style="146" customWidth="1"/>
    <col min="13829" max="13829" width="32.140625" style="146" customWidth="1"/>
    <col min="13830" max="13830" width="13.5703125" style="146" customWidth="1"/>
    <col min="13831" max="13831" width="15.42578125" style="146" customWidth="1"/>
    <col min="13832" max="13832" width="17.140625" style="146" customWidth="1"/>
    <col min="13833" max="13833" width="13.28515625" style="146" customWidth="1"/>
    <col min="13834" max="13834" width="21.7109375" style="146" customWidth="1"/>
    <col min="13835" max="13835" width="51.42578125" style="146" customWidth="1"/>
    <col min="13836" max="13836" width="14.85546875" style="146" customWidth="1"/>
    <col min="13837" max="13837" width="16.85546875" style="146" customWidth="1"/>
    <col min="13838" max="13838" width="19.5703125" style="146" customWidth="1"/>
    <col min="13839" max="13839" width="14.42578125" style="146" customWidth="1"/>
    <col min="13840" max="13842" width="17.7109375" style="146" customWidth="1"/>
    <col min="13843" max="13843" width="19.28515625" style="146" customWidth="1"/>
    <col min="13844" max="13844" width="18.5703125" style="146" customWidth="1"/>
    <col min="13845" max="13845" width="19.42578125" style="146" customWidth="1"/>
    <col min="13846" max="13848" width="19.85546875" style="146" customWidth="1"/>
    <col min="13849" max="13849" width="16.5703125" style="146" customWidth="1"/>
    <col min="13850" max="13850" width="13.28515625" style="146" customWidth="1"/>
    <col min="13851" max="14081" width="9.140625" style="146"/>
    <col min="14082" max="14082" width="9.28515625" style="146" bestFit="1" customWidth="1"/>
    <col min="14083" max="14083" width="28.140625" style="146" customWidth="1"/>
    <col min="14084" max="14084" width="27.5703125" style="146" customWidth="1"/>
    <col min="14085" max="14085" width="32.140625" style="146" customWidth="1"/>
    <col min="14086" max="14086" width="13.5703125" style="146" customWidth="1"/>
    <col min="14087" max="14087" width="15.42578125" style="146" customWidth="1"/>
    <col min="14088" max="14088" width="17.140625" style="146" customWidth="1"/>
    <col min="14089" max="14089" width="13.28515625" style="146" customWidth="1"/>
    <col min="14090" max="14090" width="21.7109375" style="146" customWidth="1"/>
    <col min="14091" max="14091" width="51.42578125" style="146" customWidth="1"/>
    <col min="14092" max="14092" width="14.85546875" style="146" customWidth="1"/>
    <col min="14093" max="14093" width="16.85546875" style="146" customWidth="1"/>
    <col min="14094" max="14094" width="19.5703125" style="146" customWidth="1"/>
    <col min="14095" max="14095" width="14.42578125" style="146" customWidth="1"/>
    <col min="14096" max="14098" width="17.7109375" style="146" customWidth="1"/>
    <col min="14099" max="14099" width="19.28515625" style="146" customWidth="1"/>
    <col min="14100" max="14100" width="18.5703125" style="146" customWidth="1"/>
    <col min="14101" max="14101" width="19.42578125" style="146" customWidth="1"/>
    <col min="14102" max="14104" width="19.85546875" style="146" customWidth="1"/>
    <col min="14105" max="14105" width="16.5703125" style="146" customWidth="1"/>
    <col min="14106" max="14106" width="13.28515625" style="146" customWidth="1"/>
    <col min="14107" max="14337" width="9.140625" style="146"/>
    <col min="14338" max="14338" width="9.28515625" style="146" bestFit="1" customWidth="1"/>
    <col min="14339" max="14339" width="28.140625" style="146" customWidth="1"/>
    <col min="14340" max="14340" width="27.5703125" style="146" customWidth="1"/>
    <col min="14341" max="14341" width="32.140625" style="146" customWidth="1"/>
    <col min="14342" max="14342" width="13.5703125" style="146" customWidth="1"/>
    <col min="14343" max="14343" width="15.42578125" style="146" customWidth="1"/>
    <col min="14344" max="14344" width="17.140625" style="146" customWidth="1"/>
    <col min="14345" max="14345" width="13.28515625" style="146" customWidth="1"/>
    <col min="14346" max="14346" width="21.7109375" style="146" customWidth="1"/>
    <col min="14347" max="14347" width="51.42578125" style="146" customWidth="1"/>
    <col min="14348" max="14348" width="14.85546875" style="146" customWidth="1"/>
    <col min="14349" max="14349" width="16.85546875" style="146" customWidth="1"/>
    <col min="14350" max="14350" width="19.5703125" style="146" customWidth="1"/>
    <col min="14351" max="14351" width="14.42578125" style="146" customWidth="1"/>
    <col min="14352" max="14354" width="17.7109375" style="146" customWidth="1"/>
    <col min="14355" max="14355" width="19.28515625" style="146" customWidth="1"/>
    <col min="14356" max="14356" width="18.5703125" style="146" customWidth="1"/>
    <col min="14357" max="14357" width="19.42578125" style="146" customWidth="1"/>
    <col min="14358" max="14360" width="19.85546875" style="146" customWidth="1"/>
    <col min="14361" max="14361" width="16.5703125" style="146" customWidth="1"/>
    <col min="14362" max="14362" width="13.28515625" style="146" customWidth="1"/>
    <col min="14363" max="14593" width="9.140625" style="146"/>
    <col min="14594" max="14594" width="9.28515625" style="146" bestFit="1" customWidth="1"/>
    <col min="14595" max="14595" width="28.140625" style="146" customWidth="1"/>
    <col min="14596" max="14596" width="27.5703125" style="146" customWidth="1"/>
    <col min="14597" max="14597" width="32.140625" style="146" customWidth="1"/>
    <col min="14598" max="14598" width="13.5703125" style="146" customWidth="1"/>
    <col min="14599" max="14599" width="15.42578125" style="146" customWidth="1"/>
    <col min="14600" max="14600" width="17.140625" style="146" customWidth="1"/>
    <col min="14601" max="14601" width="13.28515625" style="146" customWidth="1"/>
    <col min="14602" max="14602" width="21.7109375" style="146" customWidth="1"/>
    <col min="14603" max="14603" width="51.42578125" style="146" customWidth="1"/>
    <col min="14604" max="14604" width="14.85546875" style="146" customWidth="1"/>
    <col min="14605" max="14605" width="16.85546875" style="146" customWidth="1"/>
    <col min="14606" max="14606" width="19.5703125" style="146" customWidth="1"/>
    <col min="14607" max="14607" width="14.42578125" style="146" customWidth="1"/>
    <col min="14608" max="14610" width="17.7109375" style="146" customWidth="1"/>
    <col min="14611" max="14611" width="19.28515625" style="146" customWidth="1"/>
    <col min="14612" max="14612" width="18.5703125" style="146" customWidth="1"/>
    <col min="14613" max="14613" width="19.42578125" style="146" customWidth="1"/>
    <col min="14614" max="14616" width="19.85546875" style="146" customWidth="1"/>
    <col min="14617" max="14617" width="16.5703125" style="146" customWidth="1"/>
    <col min="14618" max="14618" width="13.28515625" style="146" customWidth="1"/>
    <col min="14619" max="14849" width="9.140625" style="146"/>
    <col min="14850" max="14850" width="9.28515625" style="146" bestFit="1" customWidth="1"/>
    <col min="14851" max="14851" width="28.140625" style="146" customWidth="1"/>
    <col min="14852" max="14852" width="27.5703125" style="146" customWidth="1"/>
    <col min="14853" max="14853" width="32.140625" style="146" customWidth="1"/>
    <col min="14854" max="14854" width="13.5703125" style="146" customWidth="1"/>
    <col min="14855" max="14855" width="15.42578125" style="146" customWidth="1"/>
    <col min="14856" max="14856" width="17.140625" style="146" customWidth="1"/>
    <col min="14857" max="14857" width="13.28515625" style="146" customWidth="1"/>
    <col min="14858" max="14858" width="21.7109375" style="146" customWidth="1"/>
    <col min="14859" max="14859" width="51.42578125" style="146" customWidth="1"/>
    <col min="14860" max="14860" width="14.85546875" style="146" customWidth="1"/>
    <col min="14861" max="14861" width="16.85546875" style="146" customWidth="1"/>
    <col min="14862" max="14862" width="19.5703125" style="146" customWidth="1"/>
    <col min="14863" max="14863" width="14.42578125" style="146" customWidth="1"/>
    <col min="14864" max="14866" width="17.7109375" style="146" customWidth="1"/>
    <col min="14867" max="14867" width="19.28515625" style="146" customWidth="1"/>
    <col min="14868" max="14868" width="18.5703125" style="146" customWidth="1"/>
    <col min="14869" max="14869" width="19.42578125" style="146" customWidth="1"/>
    <col min="14870" max="14872" width="19.85546875" style="146" customWidth="1"/>
    <col min="14873" max="14873" width="16.5703125" style="146" customWidth="1"/>
    <col min="14874" max="14874" width="13.28515625" style="146" customWidth="1"/>
    <col min="14875" max="15105" width="9.140625" style="146"/>
    <col min="15106" max="15106" width="9.28515625" style="146" bestFit="1" customWidth="1"/>
    <col min="15107" max="15107" width="28.140625" style="146" customWidth="1"/>
    <col min="15108" max="15108" width="27.5703125" style="146" customWidth="1"/>
    <col min="15109" max="15109" width="32.140625" style="146" customWidth="1"/>
    <col min="15110" max="15110" width="13.5703125" style="146" customWidth="1"/>
    <col min="15111" max="15111" width="15.42578125" style="146" customWidth="1"/>
    <col min="15112" max="15112" width="17.140625" style="146" customWidth="1"/>
    <col min="15113" max="15113" width="13.28515625" style="146" customWidth="1"/>
    <col min="15114" max="15114" width="21.7109375" style="146" customWidth="1"/>
    <col min="15115" max="15115" width="51.42578125" style="146" customWidth="1"/>
    <col min="15116" max="15116" width="14.85546875" style="146" customWidth="1"/>
    <col min="15117" max="15117" width="16.85546875" style="146" customWidth="1"/>
    <col min="15118" max="15118" width="19.5703125" style="146" customWidth="1"/>
    <col min="15119" max="15119" width="14.42578125" style="146" customWidth="1"/>
    <col min="15120" max="15122" width="17.7109375" style="146" customWidth="1"/>
    <col min="15123" max="15123" width="19.28515625" style="146" customWidth="1"/>
    <col min="15124" max="15124" width="18.5703125" style="146" customWidth="1"/>
    <col min="15125" max="15125" width="19.42578125" style="146" customWidth="1"/>
    <col min="15126" max="15128" width="19.85546875" style="146" customWidth="1"/>
    <col min="15129" max="15129" width="16.5703125" style="146" customWidth="1"/>
    <col min="15130" max="15130" width="13.28515625" style="146" customWidth="1"/>
    <col min="15131" max="15361" width="9.140625" style="146"/>
    <col min="15362" max="15362" width="9.28515625" style="146" bestFit="1" customWidth="1"/>
    <col min="15363" max="15363" width="28.140625" style="146" customWidth="1"/>
    <col min="15364" max="15364" width="27.5703125" style="146" customWidth="1"/>
    <col min="15365" max="15365" width="32.140625" style="146" customWidth="1"/>
    <col min="15366" max="15366" width="13.5703125" style="146" customWidth="1"/>
    <col min="15367" max="15367" width="15.42578125" style="146" customWidth="1"/>
    <col min="15368" max="15368" width="17.140625" style="146" customWidth="1"/>
    <col min="15369" max="15369" width="13.28515625" style="146" customWidth="1"/>
    <col min="15370" max="15370" width="21.7109375" style="146" customWidth="1"/>
    <col min="15371" max="15371" width="51.42578125" style="146" customWidth="1"/>
    <col min="15372" max="15372" width="14.85546875" style="146" customWidth="1"/>
    <col min="15373" max="15373" width="16.85546875" style="146" customWidth="1"/>
    <col min="15374" max="15374" width="19.5703125" style="146" customWidth="1"/>
    <col min="15375" max="15375" width="14.42578125" style="146" customWidth="1"/>
    <col min="15376" max="15378" width="17.7109375" style="146" customWidth="1"/>
    <col min="15379" max="15379" width="19.28515625" style="146" customWidth="1"/>
    <col min="15380" max="15380" width="18.5703125" style="146" customWidth="1"/>
    <col min="15381" max="15381" width="19.42578125" style="146" customWidth="1"/>
    <col min="15382" max="15384" width="19.85546875" style="146" customWidth="1"/>
    <col min="15385" max="15385" width="16.5703125" style="146" customWidth="1"/>
    <col min="15386" max="15386" width="13.28515625" style="146" customWidth="1"/>
    <col min="15387" max="15617" width="9.140625" style="146"/>
    <col min="15618" max="15618" width="9.28515625" style="146" bestFit="1" customWidth="1"/>
    <col min="15619" max="15619" width="28.140625" style="146" customWidth="1"/>
    <col min="15620" max="15620" width="27.5703125" style="146" customWidth="1"/>
    <col min="15621" max="15621" width="32.140625" style="146" customWidth="1"/>
    <col min="15622" max="15622" width="13.5703125" style="146" customWidth="1"/>
    <col min="15623" max="15623" width="15.42578125" style="146" customWidth="1"/>
    <col min="15624" max="15624" width="17.140625" style="146" customWidth="1"/>
    <col min="15625" max="15625" width="13.28515625" style="146" customWidth="1"/>
    <col min="15626" max="15626" width="21.7109375" style="146" customWidth="1"/>
    <col min="15627" max="15627" width="51.42578125" style="146" customWidth="1"/>
    <col min="15628" max="15628" width="14.85546875" style="146" customWidth="1"/>
    <col min="15629" max="15629" width="16.85546875" style="146" customWidth="1"/>
    <col min="15630" max="15630" width="19.5703125" style="146" customWidth="1"/>
    <col min="15631" max="15631" width="14.42578125" style="146" customWidth="1"/>
    <col min="15632" max="15634" width="17.7109375" style="146" customWidth="1"/>
    <col min="15635" max="15635" width="19.28515625" style="146" customWidth="1"/>
    <col min="15636" max="15636" width="18.5703125" style="146" customWidth="1"/>
    <col min="15637" max="15637" width="19.42578125" style="146" customWidth="1"/>
    <col min="15638" max="15640" width="19.85546875" style="146" customWidth="1"/>
    <col min="15641" max="15641" width="16.5703125" style="146" customWidth="1"/>
    <col min="15642" max="15642" width="13.28515625" style="146" customWidth="1"/>
    <col min="15643" max="15873" width="9.140625" style="146"/>
    <col min="15874" max="15874" width="9.28515625" style="146" bestFit="1" customWidth="1"/>
    <col min="15875" max="15875" width="28.140625" style="146" customWidth="1"/>
    <col min="15876" max="15876" width="27.5703125" style="146" customWidth="1"/>
    <col min="15877" max="15877" width="32.140625" style="146" customWidth="1"/>
    <col min="15878" max="15878" width="13.5703125" style="146" customWidth="1"/>
    <col min="15879" max="15879" width="15.42578125" style="146" customWidth="1"/>
    <col min="15880" max="15880" width="17.140625" style="146" customWidth="1"/>
    <col min="15881" max="15881" width="13.28515625" style="146" customWidth="1"/>
    <col min="15882" max="15882" width="21.7109375" style="146" customWidth="1"/>
    <col min="15883" max="15883" width="51.42578125" style="146" customWidth="1"/>
    <col min="15884" max="15884" width="14.85546875" style="146" customWidth="1"/>
    <col min="15885" max="15885" width="16.85546875" style="146" customWidth="1"/>
    <col min="15886" max="15886" width="19.5703125" style="146" customWidth="1"/>
    <col min="15887" max="15887" width="14.42578125" style="146" customWidth="1"/>
    <col min="15888" max="15890" width="17.7109375" style="146" customWidth="1"/>
    <col min="15891" max="15891" width="19.28515625" style="146" customWidth="1"/>
    <col min="15892" max="15892" width="18.5703125" style="146" customWidth="1"/>
    <col min="15893" max="15893" width="19.42578125" style="146" customWidth="1"/>
    <col min="15894" max="15896" width="19.85546875" style="146" customWidth="1"/>
    <col min="15897" max="15897" width="16.5703125" style="146" customWidth="1"/>
    <col min="15898" max="15898" width="13.28515625" style="146" customWidth="1"/>
    <col min="15899" max="16129" width="9.140625" style="146"/>
    <col min="16130" max="16130" width="9.28515625" style="146" bestFit="1" customWidth="1"/>
    <col min="16131" max="16131" width="28.140625" style="146" customWidth="1"/>
    <col min="16132" max="16132" width="27.5703125" style="146" customWidth="1"/>
    <col min="16133" max="16133" width="32.140625" style="146" customWidth="1"/>
    <col min="16134" max="16134" width="13.5703125" style="146" customWidth="1"/>
    <col min="16135" max="16135" width="15.42578125" style="146" customWidth="1"/>
    <col min="16136" max="16136" width="17.140625" style="146" customWidth="1"/>
    <col min="16137" max="16137" width="13.28515625" style="146" customWidth="1"/>
    <col min="16138" max="16138" width="21.7109375" style="146" customWidth="1"/>
    <col min="16139" max="16139" width="51.42578125" style="146" customWidth="1"/>
    <col min="16140" max="16140" width="14.85546875" style="146" customWidth="1"/>
    <col min="16141" max="16141" width="16.85546875" style="146" customWidth="1"/>
    <col min="16142" max="16142" width="19.5703125" style="146" customWidth="1"/>
    <col min="16143" max="16143" width="14.42578125" style="146" customWidth="1"/>
    <col min="16144" max="16146" width="17.7109375" style="146" customWidth="1"/>
    <col min="16147" max="16147" width="19.28515625" style="146" customWidth="1"/>
    <col min="16148" max="16148" width="18.5703125" style="146" customWidth="1"/>
    <col min="16149" max="16149" width="19.42578125" style="146" customWidth="1"/>
    <col min="16150" max="16152" width="19.85546875" style="146" customWidth="1"/>
    <col min="16153" max="16153" width="16.5703125" style="146" customWidth="1"/>
    <col min="16154" max="16154" width="13.28515625" style="146" customWidth="1"/>
    <col min="16155" max="16384" width="9.140625" style="146"/>
  </cols>
  <sheetData>
    <row r="1" spans="1:21" x14ac:dyDescent="0.25">
      <c r="C1" s="182"/>
      <c r="I1" s="363" t="s">
        <v>583</v>
      </c>
      <c r="J1" s="363"/>
      <c r="K1" s="363"/>
      <c r="L1" s="363"/>
      <c r="M1" s="363"/>
      <c r="N1" s="363"/>
      <c r="O1" s="182"/>
      <c r="P1" s="182"/>
      <c r="Q1" s="182"/>
      <c r="R1" s="182"/>
      <c r="S1" s="184"/>
      <c r="T1" s="182"/>
      <c r="U1" s="182"/>
    </row>
    <row r="2" spans="1:21" ht="20.25" customHeight="1" x14ac:dyDescent="0.25">
      <c r="A2" s="364" t="s">
        <v>0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182"/>
      <c r="P2" s="182"/>
      <c r="Q2" s="182"/>
      <c r="R2" s="182"/>
      <c r="S2" s="184"/>
      <c r="T2" s="182"/>
      <c r="U2" s="182"/>
    </row>
    <row r="3" spans="1:21" ht="60" customHeight="1" x14ac:dyDescent="0.25">
      <c r="A3" s="365" t="s">
        <v>850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182"/>
      <c r="P3" s="182"/>
      <c r="Q3" s="182"/>
      <c r="R3" s="182"/>
      <c r="S3" s="184"/>
      <c r="T3" s="182"/>
      <c r="U3" s="182"/>
    </row>
    <row r="4" spans="1:21" ht="15" customHeight="1" x14ac:dyDescent="0.25">
      <c r="A4" s="348" t="s">
        <v>1</v>
      </c>
      <c r="B4" s="366" t="s">
        <v>2</v>
      </c>
      <c r="C4" s="367"/>
      <c r="D4" s="368"/>
      <c r="E4" s="366" t="s">
        <v>3</v>
      </c>
      <c r="F4" s="367"/>
      <c r="G4" s="367"/>
      <c r="H4" s="367"/>
      <c r="I4" s="367"/>
      <c r="J4" s="367"/>
      <c r="K4" s="367"/>
      <c r="L4" s="367"/>
      <c r="M4" s="368"/>
      <c r="N4" s="350" t="s">
        <v>4</v>
      </c>
    </row>
    <row r="5" spans="1:21" ht="155.25" customHeight="1" x14ac:dyDescent="0.25">
      <c r="A5" s="349"/>
      <c r="B5" s="217" t="s">
        <v>5</v>
      </c>
      <c r="C5" s="217" t="s">
        <v>6</v>
      </c>
      <c r="D5" s="217" t="s">
        <v>7</v>
      </c>
      <c r="E5" s="217" t="s">
        <v>8</v>
      </c>
      <c r="F5" s="217" t="s">
        <v>9</v>
      </c>
      <c r="G5" s="217" t="s">
        <v>10</v>
      </c>
      <c r="H5" s="217" t="s">
        <v>11</v>
      </c>
      <c r="I5" s="97" t="s">
        <v>12</v>
      </c>
      <c r="J5" s="217" t="s">
        <v>13</v>
      </c>
      <c r="K5" s="217" t="s">
        <v>14</v>
      </c>
      <c r="L5" s="217" t="s">
        <v>15</v>
      </c>
      <c r="M5" s="217" t="s">
        <v>16</v>
      </c>
      <c r="N5" s="351"/>
    </row>
    <row r="6" spans="1:21" x14ac:dyDescent="0.25">
      <c r="A6" s="6">
        <v>1</v>
      </c>
      <c r="B6" s="6">
        <v>2</v>
      </c>
      <c r="C6" s="6">
        <v>3</v>
      </c>
      <c r="D6" s="217">
        <v>4</v>
      </c>
      <c r="E6" s="6">
        <v>5</v>
      </c>
      <c r="F6" s="6">
        <v>6</v>
      </c>
      <c r="G6" s="6">
        <v>7</v>
      </c>
      <c r="H6" s="6">
        <v>8</v>
      </c>
      <c r="I6" s="185">
        <v>9</v>
      </c>
      <c r="J6" s="6"/>
      <c r="K6" s="6">
        <v>10</v>
      </c>
      <c r="L6" s="6"/>
      <c r="M6" s="6">
        <v>11</v>
      </c>
      <c r="N6" s="6">
        <v>12</v>
      </c>
    </row>
    <row r="7" spans="1:21" s="162" customFormat="1" ht="35.25" customHeight="1" x14ac:dyDescent="0.25">
      <c r="A7" s="369" t="s">
        <v>17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1"/>
    </row>
    <row r="8" spans="1:21" ht="69" customHeight="1" x14ac:dyDescent="0.25">
      <c r="A8" s="11">
        <v>1</v>
      </c>
      <c r="B8" s="7" t="s">
        <v>18</v>
      </c>
      <c r="C8" s="7" t="s">
        <v>19</v>
      </c>
      <c r="D8" s="7" t="s">
        <v>20</v>
      </c>
      <c r="E8" s="8" t="s">
        <v>21</v>
      </c>
      <c r="F8" s="8" t="s">
        <v>22</v>
      </c>
      <c r="G8" s="8" t="s">
        <v>23</v>
      </c>
      <c r="H8" s="8" t="s">
        <v>24</v>
      </c>
      <c r="I8" s="14">
        <v>300000</v>
      </c>
      <c r="J8" s="8" t="s">
        <v>25</v>
      </c>
      <c r="K8" s="8" t="s">
        <v>26</v>
      </c>
      <c r="L8" s="8" t="s">
        <v>27</v>
      </c>
      <c r="M8" s="8" t="s">
        <v>28</v>
      </c>
      <c r="N8" s="9">
        <v>664446.39</v>
      </c>
    </row>
    <row r="9" spans="1:21" ht="69" customHeight="1" x14ac:dyDescent="0.25">
      <c r="A9" s="11">
        <v>2</v>
      </c>
      <c r="B9" s="7" t="s">
        <v>737</v>
      </c>
      <c r="C9" s="7" t="s">
        <v>738</v>
      </c>
      <c r="D9" s="7" t="s">
        <v>739</v>
      </c>
      <c r="E9" s="8" t="s">
        <v>736</v>
      </c>
      <c r="F9" s="8" t="s">
        <v>22</v>
      </c>
      <c r="G9" s="8" t="s">
        <v>740</v>
      </c>
      <c r="H9" s="8" t="s">
        <v>151</v>
      </c>
      <c r="I9" s="14">
        <v>233000</v>
      </c>
      <c r="J9" s="8" t="s">
        <v>25</v>
      </c>
      <c r="K9" s="8" t="s">
        <v>741</v>
      </c>
      <c r="L9" s="8" t="s">
        <v>27</v>
      </c>
      <c r="M9" s="8" t="s">
        <v>28</v>
      </c>
      <c r="N9" s="9">
        <v>28358.639999999999</v>
      </c>
      <c r="P9" s="146" t="s">
        <v>742</v>
      </c>
    </row>
    <row r="10" spans="1:21" ht="115.5" customHeight="1" x14ac:dyDescent="0.25">
      <c r="A10" s="11">
        <v>3</v>
      </c>
      <c r="B10" s="13" t="s">
        <v>29</v>
      </c>
      <c r="C10" s="13" t="s">
        <v>30</v>
      </c>
      <c r="D10" s="13" t="s">
        <v>31</v>
      </c>
      <c r="E10" s="11">
        <v>19</v>
      </c>
      <c r="F10" s="10" t="s">
        <v>32</v>
      </c>
      <c r="G10" s="10" t="s">
        <v>33</v>
      </c>
      <c r="H10" s="11">
        <v>59</v>
      </c>
      <c r="I10" s="14">
        <v>160000</v>
      </c>
      <c r="J10" s="8" t="s">
        <v>25</v>
      </c>
      <c r="K10" s="183" t="s">
        <v>34</v>
      </c>
      <c r="L10" s="8" t="s">
        <v>35</v>
      </c>
      <c r="M10" s="8" t="s">
        <v>36</v>
      </c>
      <c r="N10" s="12">
        <v>295506.03000000003</v>
      </c>
    </row>
    <row r="11" spans="1:21" ht="62.25" customHeight="1" x14ac:dyDescent="0.25">
      <c r="A11" s="11">
        <v>4</v>
      </c>
      <c r="B11" s="13" t="s">
        <v>37</v>
      </c>
      <c r="C11" s="13" t="s">
        <v>38</v>
      </c>
      <c r="D11" s="13" t="s">
        <v>39</v>
      </c>
      <c r="E11" s="11">
        <v>25</v>
      </c>
      <c r="F11" s="10" t="s">
        <v>40</v>
      </c>
      <c r="G11" s="10" t="s">
        <v>41</v>
      </c>
      <c r="H11" s="11">
        <v>60</v>
      </c>
      <c r="I11" s="14">
        <v>800000</v>
      </c>
      <c r="J11" s="8" t="s">
        <v>25</v>
      </c>
      <c r="K11" s="8" t="s">
        <v>42</v>
      </c>
      <c r="L11" s="8" t="s">
        <v>43</v>
      </c>
      <c r="M11" s="8" t="s">
        <v>44</v>
      </c>
      <c r="N11" s="12">
        <v>699715.39</v>
      </c>
    </row>
    <row r="12" spans="1:21" ht="57" customHeight="1" x14ac:dyDescent="0.25">
      <c r="A12" s="11">
        <v>5</v>
      </c>
      <c r="B12" s="13" t="s">
        <v>45</v>
      </c>
      <c r="C12" s="13" t="s">
        <v>38</v>
      </c>
      <c r="D12" s="13" t="s">
        <v>46</v>
      </c>
      <c r="E12" s="11">
        <v>26</v>
      </c>
      <c r="F12" s="10" t="s">
        <v>40</v>
      </c>
      <c r="G12" s="10" t="s">
        <v>47</v>
      </c>
      <c r="H12" s="11">
        <v>60</v>
      </c>
      <c r="I12" s="14">
        <v>468500</v>
      </c>
      <c r="J12" s="8" t="s">
        <v>25</v>
      </c>
      <c r="K12" s="8" t="s">
        <v>42</v>
      </c>
      <c r="L12" s="8" t="s">
        <v>43</v>
      </c>
      <c r="M12" s="8" t="s">
        <v>44</v>
      </c>
      <c r="N12" s="12">
        <v>362259.73</v>
      </c>
    </row>
    <row r="13" spans="1:21" ht="70.5" customHeight="1" x14ac:dyDescent="0.25">
      <c r="A13" s="11">
        <v>6</v>
      </c>
      <c r="B13" s="13" t="s">
        <v>48</v>
      </c>
      <c r="C13" s="13" t="s">
        <v>49</v>
      </c>
      <c r="D13" s="13" t="s">
        <v>50</v>
      </c>
      <c r="E13" s="11">
        <v>47</v>
      </c>
      <c r="F13" s="10" t="s">
        <v>51</v>
      </c>
      <c r="G13" s="10" t="s">
        <v>52</v>
      </c>
      <c r="H13" s="11">
        <v>60</v>
      </c>
      <c r="I13" s="14">
        <v>73400</v>
      </c>
      <c r="J13" s="8" t="s">
        <v>25</v>
      </c>
      <c r="K13" s="8" t="s">
        <v>53</v>
      </c>
      <c r="L13" s="8" t="s">
        <v>35</v>
      </c>
      <c r="M13" s="8" t="s">
        <v>54</v>
      </c>
      <c r="N13" s="12">
        <v>84924.5</v>
      </c>
      <c r="O13" s="184"/>
    </row>
    <row r="14" spans="1:21" ht="95.25" customHeight="1" x14ac:dyDescent="0.25">
      <c r="A14" s="11">
        <v>7</v>
      </c>
      <c r="B14" s="13" t="s">
        <v>57</v>
      </c>
      <c r="C14" s="13" t="s">
        <v>58</v>
      </c>
      <c r="D14" s="13" t="s">
        <v>59</v>
      </c>
      <c r="E14" s="11">
        <v>51</v>
      </c>
      <c r="F14" s="10" t="s">
        <v>56</v>
      </c>
      <c r="G14" s="10" t="s">
        <v>52</v>
      </c>
      <c r="H14" s="11">
        <v>57</v>
      </c>
      <c r="I14" s="14">
        <v>200000</v>
      </c>
      <c r="J14" s="8" t="s">
        <v>25</v>
      </c>
      <c r="K14" s="8" t="s">
        <v>60</v>
      </c>
      <c r="L14" s="8" t="s">
        <v>35</v>
      </c>
      <c r="M14" s="8" t="s">
        <v>54</v>
      </c>
      <c r="N14" s="12">
        <v>343575.19</v>
      </c>
    </row>
    <row r="15" spans="1:21" ht="51.75" customHeight="1" x14ac:dyDescent="0.25">
      <c r="A15" s="11">
        <v>8</v>
      </c>
      <c r="B15" s="13" t="s">
        <v>29</v>
      </c>
      <c r="C15" s="13" t="s">
        <v>30</v>
      </c>
      <c r="D15" s="13" t="s">
        <v>31</v>
      </c>
      <c r="E15" s="11">
        <v>72</v>
      </c>
      <c r="F15" s="10" t="s">
        <v>61</v>
      </c>
      <c r="G15" s="10" t="s">
        <v>62</v>
      </c>
      <c r="H15" s="11">
        <v>60</v>
      </c>
      <c r="I15" s="14">
        <v>640000</v>
      </c>
      <c r="J15" s="8" t="s">
        <v>25</v>
      </c>
      <c r="K15" s="13" t="s">
        <v>63</v>
      </c>
      <c r="L15" s="8" t="s">
        <v>35</v>
      </c>
      <c r="M15" s="8" t="s">
        <v>36</v>
      </c>
      <c r="N15" s="12">
        <v>951339.34</v>
      </c>
    </row>
    <row r="16" spans="1:21" ht="60" customHeight="1" x14ac:dyDescent="0.25">
      <c r="A16" s="11">
        <v>9</v>
      </c>
      <c r="B16" s="13" t="s">
        <v>64</v>
      </c>
      <c r="C16" s="13" t="s">
        <v>65</v>
      </c>
      <c r="D16" s="13" t="s">
        <v>66</v>
      </c>
      <c r="E16" s="11" t="s">
        <v>67</v>
      </c>
      <c r="F16" s="10" t="s">
        <v>68</v>
      </c>
      <c r="G16" s="10" t="s">
        <v>69</v>
      </c>
      <c r="H16" s="17">
        <v>60</v>
      </c>
      <c r="I16" s="186">
        <v>230000</v>
      </c>
      <c r="J16" s="8" t="s">
        <v>25</v>
      </c>
      <c r="K16" s="13" t="s">
        <v>70</v>
      </c>
      <c r="L16" s="12">
        <v>10</v>
      </c>
      <c r="M16" s="8" t="s">
        <v>36</v>
      </c>
      <c r="N16" s="12">
        <v>371305.58</v>
      </c>
    </row>
    <row r="17" spans="1:19" ht="59.25" customHeight="1" x14ac:dyDescent="0.25">
      <c r="A17" s="11">
        <v>10</v>
      </c>
      <c r="B17" s="13" t="s">
        <v>71</v>
      </c>
      <c r="C17" s="13" t="s">
        <v>72</v>
      </c>
      <c r="D17" s="13" t="s">
        <v>73</v>
      </c>
      <c r="E17" s="11">
        <v>93</v>
      </c>
      <c r="F17" s="10" t="s">
        <v>74</v>
      </c>
      <c r="G17" s="10" t="s">
        <v>75</v>
      </c>
      <c r="H17" s="17">
        <v>60</v>
      </c>
      <c r="I17" s="15">
        <v>300000</v>
      </c>
      <c r="J17" s="16" t="s">
        <v>76</v>
      </c>
      <c r="K17" s="13" t="s">
        <v>77</v>
      </c>
      <c r="L17" s="12">
        <v>11</v>
      </c>
      <c r="M17" s="8" t="s">
        <v>78</v>
      </c>
      <c r="N17" s="12">
        <v>471246.36</v>
      </c>
    </row>
    <row r="18" spans="1:19" ht="63" x14ac:dyDescent="0.25">
      <c r="A18" s="11">
        <v>11</v>
      </c>
      <c r="B18" s="13" t="s">
        <v>79</v>
      </c>
      <c r="C18" s="13" t="s">
        <v>80</v>
      </c>
      <c r="D18" s="13" t="s">
        <v>81</v>
      </c>
      <c r="E18" s="11" t="s">
        <v>82</v>
      </c>
      <c r="F18" s="10" t="s">
        <v>83</v>
      </c>
      <c r="G18" s="10" t="s">
        <v>84</v>
      </c>
      <c r="H18" s="17">
        <v>60</v>
      </c>
      <c r="I18" s="15">
        <v>450000</v>
      </c>
      <c r="J18" s="16" t="s">
        <v>76</v>
      </c>
      <c r="K18" s="13" t="s">
        <v>85</v>
      </c>
      <c r="L18" s="12">
        <v>10</v>
      </c>
      <c r="M18" s="8" t="s">
        <v>36</v>
      </c>
      <c r="N18" s="12">
        <v>678904.63</v>
      </c>
    </row>
    <row r="19" spans="1:19" ht="57" customHeight="1" x14ac:dyDescent="0.25">
      <c r="A19" s="11">
        <v>12</v>
      </c>
      <c r="B19" s="13" t="s">
        <v>86</v>
      </c>
      <c r="C19" s="13" t="s">
        <v>87</v>
      </c>
      <c r="D19" s="13" t="s">
        <v>88</v>
      </c>
      <c r="E19" s="11">
        <v>101</v>
      </c>
      <c r="F19" s="10" t="s">
        <v>89</v>
      </c>
      <c r="G19" s="10" t="s">
        <v>90</v>
      </c>
      <c r="H19" s="17">
        <v>60</v>
      </c>
      <c r="I19" s="15">
        <v>105145</v>
      </c>
      <c r="J19" s="16" t="s">
        <v>25</v>
      </c>
      <c r="K19" s="13" t="s">
        <v>91</v>
      </c>
      <c r="L19" s="12">
        <v>10</v>
      </c>
      <c r="M19" s="8" t="s">
        <v>36</v>
      </c>
      <c r="N19" s="12">
        <v>179283.78</v>
      </c>
      <c r="O19" s="147"/>
    </row>
    <row r="20" spans="1:19" ht="99" customHeight="1" x14ac:dyDescent="0.25">
      <c r="A20" s="11">
        <v>13</v>
      </c>
      <c r="B20" s="13" t="s">
        <v>92</v>
      </c>
      <c r="C20" s="13" t="s">
        <v>93</v>
      </c>
      <c r="D20" s="13" t="s">
        <v>94</v>
      </c>
      <c r="E20" s="11">
        <v>115</v>
      </c>
      <c r="F20" s="10" t="s">
        <v>95</v>
      </c>
      <c r="G20" s="10" t="s">
        <v>96</v>
      </c>
      <c r="H20" s="17">
        <v>17</v>
      </c>
      <c r="I20" s="18">
        <v>800000</v>
      </c>
      <c r="J20" s="16" t="s">
        <v>25</v>
      </c>
      <c r="K20" s="13" t="s">
        <v>97</v>
      </c>
      <c r="L20" s="12">
        <v>10</v>
      </c>
      <c r="M20" s="8" t="s">
        <v>36</v>
      </c>
      <c r="N20" s="12">
        <v>76601.69</v>
      </c>
      <c r="P20" s="146" t="s">
        <v>744</v>
      </c>
    </row>
    <row r="21" spans="1:19" ht="62.25" customHeight="1" x14ac:dyDescent="0.25">
      <c r="A21" s="11">
        <v>14</v>
      </c>
      <c r="B21" s="13" t="s">
        <v>98</v>
      </c>
      <c r="C21" s="13" t="s">
        <v>99</v>
      </c>
      <c r="D21" s="13" t="s">
        <v>100</v>
      </c>
      <c r="E21" s="11">
        <v>128</v>
      </c>
      <c r="F21" s="10" t="s">
        <v>101</v>
      </c>
      <c r="G21" s="10" t="s">
        <v>102</v>
      </c>
      <c r="H21" s="17">
        <v>60</v>
      </c>
      <c r="I21" s="18">
        <v>66000</v>
      </c>
      <c r="J21" s="9" t="s">
        <v>76</v>
      </c>
      <c r="K21" s="13" t="s">
        <v>103</v>
      </c>
      <c r="L21" s="12">
        <v>10</v>
      </c>
      <c r="M21" s="8" t="s">
        <v>36</v>
      </c>
      <c r="N21" s="12">
        <v>23730.28</v>
      </c>
    </row>
    <row r="22" spans="1:19" ht="62.25" customHeight="1" x14ac:dyDescent="0.25">
      <c r="A22" s="11">
        <v>15</v>
      </c>
      <c r="B22" s="13" t="s">
        <v>730</v>
      </c>
      <c r="C22" s="13" t="s">
        <v>731</v>
      </c>
      <c r="D22" s="13" t="s">
        <v>732</v>
      </c>
      <c r="E22" s="11">
        <v>129</v>
      </c>
      <c r="F22" s="10" t="s">
        <v>733</v>
      </c>
      <c r="G22" s="10" t="s">
        <v>734</v>
      </c>
      <c r="H22" s="17">
        <v>16</v>
      </c>
      <c r="I22" s="18">
        <v>600000</v>
      </c>
      <c r="J22" s="9" t="s">
        <v>76</v>
      </c>
      <c r="K22" s="13" t="s">
        <v>735</v>
      </c>
      <c r="L22" s="12">
        <v>10</v>
      </c>
      <c r="M22" s="8" t="s">
        <v>36</v>
      </c>
      <c r="N22" s="12">
        <v>30876.42</v>
      </c>
      <c r="P22" s="146" t="s">
        <v>743</v>
      </c>
    </row>
    <row r="23" spans="1:19" ht="91.5" customHeight="1" x14ac:dyDescent="0.25">
      <c r="A23" s="11">
        <v>16</v>
      </c>
      <c r="B23" s="13" t="s">
        <v>104</v>
      </c>
      <c r="C23" s="13" t="s">
        <v>105</v>
      </c>
      <c r="D23" s="13" t="s">
        <v>106</v>
      </c>
      <c r="E23" s="11">
        <v>144</v>
      </c>
      <c r="F23" s="10" t="s">
        <v>107</v>
      </c>
      <c r="G23" s="10" t="s">
        <v>108</v>
      </c>
      <c r="H23" s="17">
        <v>60</v>
      </c>
      <c r="I23" s="18">
        <v>146500</v>
      </c>
      <c r="J23" s="9" t="s">
        <v>25</v>
      </c>
      <c r="K23" s="13" t="s">
        <v>109</v>
      </c>
      <c r="L23" s="12">
        <v>10</v>
      </c>
      <c r="M23" s="8" t="s">
        <v>36</v>
      </c>
      <c r="N23" s="12">
        <v>202243.04</v>
      </c>
      <c r="O23" s="182"/>
      <c r="P23" s="182"/>
      <c r="Q23" s="182"/>
      <c r="R23" s="182"/>
      <c r="S23" s="182"/>
    </row>
    <row r="24" spans="1:19" ht="52.5" customHeight="1" x14ac:dyDescent="0.25">
      <c r="A24" s="11">
        <v>17</v>
      </c>
      <c r="B24" s="13" t="s">
        <v>86</v>
      </c>
      <c r="C24" s="13" t="s">
        <v>72</v>
      </c>
      <c r="D24" s="13" t="s">
        <v>88</v>
      </c>
      <c r="E24" s="11">
        <v>145</v>
      </c>
      <c r="F24" s="10" t="s">
        <v>107</v>
      </c>
      <c r="G24" s="10" t="s">
        <v>110</v>
      </c>
      <c r="H24" s="17">
        <v>60</v>
      </c>
      <c r="I24" s="18">
        <v>56250</v>
      </c>
      <c r="J24" s="9" t="s">
        <v>25</v>
      </c>
      <c r="K24" s="13" t="s">
        <v>111</v>
      </c>
      <c r="L24" s="12">
        <v>10</v>
      </c>
      <c r="M24" s="8" t="s">
        <v>36</v>
      </c>
      <c r="N24" s="12">
        <v>78190.86</v>
      </c>
      <c r="O24" s="182"/>
      <c r="P24" s="182"/>
      <c r="Q24" s="182"/>
      <c r="R24" s="182"/>
      <c r="S24" s="182"/>
    </row>
    <row r="25" spans="1:19" ht="51" customHeight="1" x14ac:dyDescent="0.25">
      <c r="A25" s="11">
        <v>18</v>
      </c>
      <c r="B25" s="13" t="s">
        <v>112</v>
      </c>
      <c r="C25" s="13" t="s">
        <v>113</v>
      </c>
      <c r="D25" s="13" t="s">
        <v>114</v>
      </c>
      <c r="E25" s="11">
        <v>147</v>
      </c>
      <c r="F25" s="10" t="s">
        <v>115</v>
      </c>
      <c r="G25" s="10" t="s">
        <v>116</v>
      </c>
      <c r="H25" s="17">
        <v>39</v>
      </c>
      <c r="I25" s="18">
        <v>8200</v>
      </c>
      <c r="J25" s="9" t="s">
        <v>76</v>
      </c>
      <c r="K25" s="13" t="s">
        <v>117</v>
      </c>
      <c r="L25" s="12">
        <v>13</v>
      </c>
      <c r="M25" s="8" t="s">
        <v>28</v>
      </c>
      <c r="N25" s="12">
        <v>4885.55</v>
      </c>
      <c r="O25" s="182"/>
      <c r="P25" s="182"/>
      <c r="Q25" s="182"/>
      <c r="R25" s="182"/>
      <c r="S25" s="182"/>
    </row>
    <row r="26" spans="1:19" ht="166.5" customHeight="1" x14ac:dyDescent="0.25">
      <c r="A26" s="11">
        <v>19</v>
      </c>
      <c r="B26" s="13" t="s">
        <v>118</v>
      </c>
      <c r="C26" s="13" t="s">
        <v>119</v>
      </c>
      <c r="D26" s="13" t="s">
        <v>120</v>
      </c>
      <c r="E26" s="11">
        <v>154</v>
      </c>
      <c r="F26" s="10" t="s">
        <v>121</v>
      </c>
      <c r="G26" s="10" t="s">
        <v>122</v>
      </c>
      <c r="H26" s="17">
        <v>60</v>
      </c>
      <c r="I26" s="18">
        <v>900000</v>
      </c>
      <c r="J26" s="9" t="s">
        <v>76</v>
      </c>
      <c r="K26" s="13" t="s">
        <v>123</v>
      </c>
      <c r="L26" s="12">
        <v>11</v>
      </c>
      <c r="M26" s="8" t="s">
        <v>124</v>
      </c>
      <c r="N26" s="12">
        <v>326121.28000000003</v>
      </c>
      <c r="O26" s="182"/>
      <c r="P26" s="182"/>
      <c r="Q26" s="182"/>
      <c r="R26" s="182"/>
      <c r="S26" s="182"/>
    </row>
    <row r="27" spans="1:19" ht="101.25" customHeight="1" x14ac:dyDescent="0.25">
      <c r="A27" s="11">
        <v>20</v>
      </c>
      <c r="B27" s="13" t="s">
        <v>79</v>
      </c>
      <c r="C27" s="13" t="s">
        <v>80</v>
      </c>
      <c r="D27" s="13" t="s">
        <v>125</v>
      </c>
      <c r="E27" s="11">
        <v>160</v>
      </c>
      <c r="F27" s="10" t="s">
        <v>126</v>
      </c>
      <c r="G27" s="10" t="s">
        <v>127</v>
      </c>
      <c r="H27" s="17">
        <v>60</v>
      </c>
      <c r="I27" s="18">
        <v>429390</v>
      </c>
      <c r="J27" s="9" t="s">
        <v>76</v>
      </c>
      <c r="K27" s="13" t="s">
        <v>85</v>
      </c>
      <c r="L27" s="12">
        <v>10</v>
      </c>
      <c r="M27" s="8" t="s">
        <v>54</v>
      </c>
      <c r="N27" s="12">
        <v>499989.51</v>
      </c>
      <c r="O27" s="182"/>
      <c r="P27" s="182"/>
      <c r="Q27" s="182"/>
      <c r="R27" s="182"/>
      <c r="S27" s="182"/>
    </row>
    <row r="28" spans="1:19" s="182" customFormat="1" ht="47.25" x14ac:dyDescent="0.25">
      <c r="A28" s="11">
        <v>21</v>
      </c>
      <c r="B28" s="13" t="s">
        <v>750</v>
      </c>
      <c r="C28" s="13" t="s">
        <v>751</v>
      </c>
      <c r="D28" s="13" t="s">
        <v>752</v>
      </c>
      <c r="E28" s="13">
        <v>25</v>
      </c>
      <c r="F28" s="26">
        <v>43798</v>
      </c>
      <c r="G28" s="26">
        <v>43818</v>
      </c>
      <c r="H28" s="13">
        <v>84</v>
      </c>
      <c r="I28" s="96">
        <v>414000</v>
      </c>
      <c r="J28" s="11" t="s">
        <v>76</v>
      </c>
      <c r="K28" s="13" t="s">
        <v>753</v>
      </c>
      <c r="L28" s="13">
        <v>11</v>
      </c>
      <c r="M28" s="8" t="s">
        <v>758</v>
      </c>
      <c r="N28" s="12">
        <v>313315.52</v>
      </c>
    </row>
    <row r="29" spans="1:19" s="182" customFormat="1" ht="47.25" x14ac:dyDescent="0.25">
      <c r="A29" s="11">
        <v>22</v>
      </c>
      <c r="B29" s="13" t="s">
        <v>754</v>
      </c>
      <c r="C29" s="13" t="s">
        <v>629</v>
      </c>
      <c r="D29" s="13" t="s">
        <v>755</v>
      </c>
      <c r="E29" s="13">
        <v>26</v>
      </c>
      <c r="F29" s="26">
        <v>43798</v>
      </c>
      <c r="G29" s="26">
        <v>43818</v>
      </c>
      <c r="H29" s="13">
        <v>60</v>
      </c>
      <c r="I29" s="96">
        <v>87800</v>
      </c>
      <c r="J29" s="11" t="s">
        <v>25</v>
      </c>
      <c r="K29" s="13" t="s">
        <v>756</v>
      </c>
      <c r="L29" s="13">
        <v>10</v>
      </c>
      <c r="M29" s="8" t="s">
        <v>759</v>
      </c>
      <c r="N29" s="12">
        <v>99070.77</v>
      </c>
    </row>
    <row r="30" spans="1:19" ht="94.5" customHeight="1" x14ac:dyDescent="0.25">
      <c r="A30" s="11">
        <v>23</v>
      </c>
      <c r="B30" s="13" t="s">
        <v>128</v>
      </c>
      <c r="C30" s="13" t="s">
        <v>129</v>
      </c>
      <c r="D30" s="13" t="s">
        <v>130</v>
      </c>
      <c r="E30" s="11">
        <v>167</v>
      </c>
      <c r="F30" s="10">
        <v>43809</v>
      </c>
      <c r="G30" s="10" t="s">
        <v>381</v>
      </c>
      <c r="H30" s="17">
        <v>60</v>
      </c>
      <c r="I30" s="18">
        <v>95750</v>
      </c>
      <c r="J30" s="9" t="s">
        <v>76</v>
      </c>
      <c r="K30" s="13" t="s">
        <v>131</v>
      </c>
      <c r="L30" s="12">
        <v>10</v>
      </c>
      <c r="M30" s="8" t="s">
        <v>54</v>
      </c>
      <c r="N30" s="12">
        <v>84955.520000000004</v>
      </c>
      <c r="O30" s="182"/>
      <c r="P30" s="182"/>
      <c r="Q30" s="182"/>
      <c r="R30" s="182"/>
      <c r="S30" s="182"/>
    </row>
    <row r="31" spans="1:19" ht="86.25" customHeight="1" x14ac:dyDescent="0.25">
      <c r="A31" s="11">
        <v>24</v>
      </c>
      <c r="B31" s="13" t="s">
        <v>302</v>
      </c>
      <c r="C31" s="13" t="s">
        <v>285</v>
      </c>
      <c r="D31" s="13" t="s">
        <v>286</v>
      </c>
      <c r="E31" s="11">
        <v>2</v>
      </c>
      <c r="F31" s="10" t="s">
        <v>287</v>
      </c>
      <c r="G31" s="10" t="s">
        <v>288</v>
      </c>
      <c r="H31" s="17">
        <v>60</v>
      </c>
      <c r="I31" s="18">
        <v>114930</v>
      </c>
      <c r="J31" s="11" t="s">
        <v>25</v>
      </c>
      <c r="K31" s="13" t="s">
        <v>289</v>
      </c>
      <c r="L31" s="12">
        <v>10</v>
      </c>
      <c r="M31" s="8" t="s">
        <v>54</v>
      </c>
      <c r="N31" s="12">
        <v>106635.84</v>
      </c>
      <c r="O31" s="182"/>
      <c r="P31" s="182"/>
      <c r="Q31" s="182"/>
      <c r="R31" s="182"/>
    </row>
    <row r="32" spans="1:19" ht="63" x14ac:dyDescent="0.25">
      <c r="A32" s="11">
        <v>25</v>
      </c>
      <c r="B32" s="13" t="s">
        <v>262</v>
      </c>
      <c r="C32" s="13" t="s">
        <v>290</v>
      </c>
      <c r="D32" s="13" t="s">
        <v>291</v>
      </c>
      <c r="E32" s="11">
        <v>5</v>
      </c>
      <c r="F32" s="10" t="s">
        <v>292</v>
      </c>
      <c r="G32" s="10" t="s">
        <v>293</v>
      </c>
      <c r="H32" s="17">
        <v>60</v>
      </c>
      <c r="I32" s="18">
        <v>120000</v>
      </c>
      <c r="J32" s="11" t="s">
        <v>25</v>
      </c>
      <c r="K32" s="13" t="s">
        <v>294</v>
      </c>
      <c r="L32" s="12">
        <v>10</v>
      </c>
      <c r="M32" s="8" t="s">
        <v>54</v>
      </c>
      <c r="N32" s="12">
        <v>135676</v>
      </c>
      <c r="O32" s="182"/>
      <c r="P32" s="182"/>
      <c r="Q32" s="182"/>
      <c r="R32" s="182"/>
    </row>
    <row r="33" spans="1:18" ht="119.25" customHeight="1" x14ac:dyDescent="0.25">
      <c r="A33" s="11">
        <v>26</v>
      </c>
      <c r="B33" s="13" t="s">
        <v>304</v>
      </c>
      <c r="C33" s="13" t="s">
        <v>295</v>
      </c>
      <c r="D33" s="13" t="s">
        <v>296</v>
      </c>
      <c r="E33" s="11">
        <v>23</v>
      </c>
      <c r="F33" s="10" t="s">
        <v>297</v>
      </c>
      <c r="G33" s="10" t="s">
        <v>589</v>
      </c>
      <c r="H33" s="17">
        <v>60</v>
      </c>
      <c r="I33" s="18">
        <v>174000</v>
      </c>
      <c r="J33" s="11" t="s">
        <v>25</v>
      </c>
      <c r="K33" s="13" t="s">
        <v>298</v>
      </c>
      <c r="L33" s="12">
        <v>10</v>
      </c>
      <c r="M33" s="8" t="s">
        <v>54</v>
      </c>
      <c r="N33" s="12">
        <v>31052.14</v>
      </c>
      <c r="O33" s="182"/>
      <c r="P33" s="182"/>
      <c r="Q33" s="182"/>
      <c r="R33" s="182"/>
    </row>
    <row r="34" spans="1:18" ht="63" x14ac:dyDescent="0.25">
      <c r="A34" s="11">
        <v>27</v>
      </c>
      <c r="B34" s="13" t="s">
        <v>303</v>
      </c>
      <c r="C34" s="13" t="s">
        <v>290</v>
      </c>
      <c r="D34" s="13" t="s">
        <v>299</v>
      </c>
      <c r="E34" s="11">
        <v>39</v>
      </c>
      <c r="F34" s="10" t="s">
        <v>300</v>
      </c>
      <c r="G34" s="10" t="s">
        <v>382</v>
      </c>
      <c r="H34" s="17">
        <v>60</v>
      </c>
      <c r="I34" s="18">
        <v>62550</v>
      </c>
      <c r="J34" s="11" t="s">
        <v>25</v>
      </c>
      <c r="K34" s="13" t="s">
        <v>301</v>
      </c>
      <c r="L34" s="12">
        <v>10</v>
      </c>
      <c r="M34" s="8" t="s">
        <v>54</v>
      </c>
      <c r="N34" s="12">
        <v>56487.48</v>
      </c>
      <c r="O34" s="182"/>
      <c r="P34" s="182"/>
      <c r="Q34" s="182"/>
      <c r="R34" s="182"/>
    </row>
    <row r="35" spans="1:18" ht="114" customHeight="1" x14ac:dyDescent="0.25">
      <c r="A35" s="11">
        <v>28</v>
      </c>
      <c r="B35" s="13" t="s">
        <v>86</v>
      </c>
      <c r="C35" s="13" t="s">
        <v>383</v>
      </c>
      <c r="D35" s="13" t="s">
        <v>88</v>
      </c>
      <c r="E35" s="11">
        <v>55</v>
      </c>
      <c r="F35" s="10" t="s">
        <v>384</v>
      </c>
      <c r="G35" s="10" t="s">
        <v>385</v>
      </c>
      <c r="H35" s="17">
        <v>12</v>
      </c>
      <c r="I35" s="18">
        <v>11080</v>
      </c>
      <c r="J35" s="11" t="s">
        <v>76</v>
      </c>
      <c r="K35" s="13" t="s">
        <v>386</v>
      </c>
      <c r="L35" s="12">
        <v>10</v>
      </c>
      <c r="M35" s="8" t="s">
        <v>54</v>
      </c>
      <c r="N35" s="12">
        <v>5528.09</v>
      </c>
      <c r="O35" s="182"/>
      <c r="P35" s="182"/>
      <c r="Q35" s="182"/>
      <c r="R35" s="182"/>
    </row>
    <row r="36" spans="1:18" ht="47.25" x14ac:dyDescent="0.25">
      <c r="A36" s="11">
        <v>29</v>
      </c>
      <c r="B36" s="13" t="s">
        <v>412</v>
      </c>
      <c r="C36" s="13" t="s">
        <v>387</v>
      </c>
      <c r="D36" s="13" t="s">
        <v>388</v>
      </c>
      <c r="E36" s="11">
        <v>56</v>
      </c>
      <c r="F36" s="10" t="s">
        <v>384</v>
      </c>
      <c r="G36" s="10" t="s">
        <v>389</v>
      </c>
      <c r="H36" s="17">
        <v>60</v>
      </c>
      <c r="I36" s="18">
        <v>27280</v>
      </c>
      <c r="J36" s="11" t="s">
        <v>76</v>
      </c>
      <c r="K36" s="13" t="s">
        <v>390</v>
      </c>
      <c r="L36" s="12">
        <v>10</v>
      </c>
      <c r="M36" s="8" t="s">
        <v>54</v>
      </c>
      <c r="N36" s="12">
        <v>19978.009999999998</v>
      </c>
      <c r="O36" s="182"/>
      <c r="P36" s="182"/>
      <c r="Q36" s="182"/>
      <c r="R36" s="182"/>
    </row>
    <row r="37" spans="1:18" ht="63" x14ac:dyDescent="0.25">
      <c r="A37" s="11">
        <v>30</v>
      </c>
      <c r="B37" s="13" t="s">
        <v>413</v>
      </c>
      <c r="C37" s="13" t="s">
        <v>285</v>
      </c>
      <c r="D37" s="13" t="s">
        <v>391</v>
      </c>
      <c r="E37" s="11">
        <v>61</v>
      </c>
      <c r="F37" s="10" t="s">
        <v>385</v>
      </c>
      <c r="G37" s="10" t="s">
        <v>392</v>
      </c>
      <c r="H37" s="17">
        <v>60</v>
      </c>
      <c r="I37" s="18">
        <v>402615</v>
      </c>
      <c r="J37" s="11" t="s">
        <v>76</v>
      </c>
      <c r="K37" s="13" t="s">
        <v>393</v>
      </c>
      <c r="L37" s="12">
        <v>10</v>
      </c>
      <c r="M37" s="8" t="s">
        <v>54</v>
      </c>
      <c r="N37" s="12">
        <v>235619.65</v>
      </c>
      <c r="O37" s="182"/>
      <c r="P37" s="182"/>
      <c r="Q37" s="182"/>
      <c r="R37" s="182"/>
    </row>
    <row r="38" spans="1:18" ht="31.5" x14ac:dyDescent="0.25">
      <c r="A38" s="11">
        <v>31</v>
      </c>
      <c r="B38" s="13" t="s">
        <v>414</v>
      </c>
      <c r="C38" s="13" t="s">
        <v>394</v>
      </c>
      <c r="D38" s="13" t="s">
        <v>395</v>
      </c>
      <c r="E38" s="11">
        <v>62</v>
      </c>
      <c r="F38" s="10" t="s">
        <v>396</v>
      </c>
      <c r="G38" s="10" t="s">
        <v>397</v>
      </c>
      <c r="H38" s="17">
        <v>60</v>
      </c>
      <c r="I38" s="18">
        <v>900000</v>
      </c>
      <c r="J38" s="11" t="s">
        <v>76</v>
      </c>
      <c r="K38" s="13" t="s">
        <v>398</v>
      </c>
      <c r="L38" s="12">
        <v>10</v>
      </c>
      <c r="M38" s="8" t="s">
        <v>54</v>
      </c>
      <c r="N38" s="12">
        <v>100803.24</v>
      </c>
      <c r="O38" s="182"/>
      <c r="P38" s="182"/>
      <c r="Q38" s="182"/>
      <c r="R38" s="182"/>
    </row>
    <row r="39" spans="1:18" ht="47.25" x14ac:dyDescent="0.25">
      <c r="A39" s="11">
        <v>32</v>
      </c>
      <c r="B39" s="13" t="s">
        <v>415</v>
      </c>
      <c r="C39" s="13" t="s">
        <v>399</v>
      </c>
      <c r="D39" s="13" t="s">
        <v>400</v>
      </c>
      <c r="E39" s="11">
        <v>77</v>
      </c>
      <c r="F39" s="10" t="s">
        <v>401</v>
      </c>
      <c r="G39" s="10" t="s">
        <v>402</v>
      </c>
      <c r="H39" s="17">
        <v>60</v>
      </c>
      <c r="I39" s="18">
        <v>18800</v>
      </c>
      <c r="J39" s="11" t="s">
        <v>76</v>
      </c>
      <c r="K39" s="13" t="s">
        <v>403</v>
      </c>
      <c r="L39" s="12">
        <v>11</v>
      </c>
      <c r="M39" s="8" t="s">
        <v>124</v>
      </c>
      <c r="N39" s="12">
        <v>7687.28</v>
      </c>
      <c r="O39" s="182"/>
      <c r="P39" s="182"/>
      <c r="Q39" s="182"/>
      <c r="R39" s="182"/>
    </row>
    <row r="40" spans="1:18" ht="31.5" x14ac:dyDescent="0.25">
      <c r="A40" s="11">
        <v>33</v>
      </c>
      <c r="B40" s="13" t="s">
        <v>416</v>
      </c>
      <c r="C40" s="13" t="s">
        <v>290</v>
      </c>
      <c r="D40" s="13" t="s">
        <v>404</v>
      </c>
      <c r="E40" s="11">
        <v>78</v>
      </c>
      <c r="F40" s="10" t="s">
        <v>405</v>
      </c>
      <c r="G40" s="10" t="s">
        <v>402</v>
      </c>
      <c r="H40" s="17">
        <v>60</v>
      </c>
      <c r="I40" s="18">
        <v>58900</v>
      </c>
      <c r="J40" s="11" t="s">
        <v>76</v>
      </c>
      <c r="K40" s="13" t="s">
        <v>406</v>
      </c>
      <c r="L40" s="12">
        <v>11</v>
      </c>
      <c r="M40" s="8" t="s">
        <v>124</v>
      </c>
      <c r="N40" s="12">
        <v>37164.43</v>
      </c>
      <c r="O40" s="182"/>
      <c r="P40" s="182"/>
      <c r="Q40" s="182"/>
      <c r="R40" s="182"/>
    </row>
    <row r="41" spans="1:18" ht="78.75" x14ac:dyDescent="0.25">
      <c r="A41" s="11">
        <v>34</v>
      </c>
      <c r="B41" s="13" t="s">
        <v>64</v>
      </c>
      <c r="C41" s="13" t="s">
        <v>407</v>
      </c>
      <c r="D41" s="13" t="s">
        <v>408</v>
      </c>
      <c r="E41" s="11">
        <v>81</v>
      </c>
      <c r="F41" s="10" t="s">
        <v>405</v>
      </c>
      <c r="G41" s="10" t="s">
        <v>590</v>
      </c>
      <c r="H41" s="17">
        <v>36</v>
      </c>
      <c r="I41" s="18">
        <v>72000</v>
      </c>
      <c r="J41" s="11" t="s">
        <v>76</v>
      </c>
      <c r="K41" s="13" t="s">
        <v>409</v>
      </c>
      <c r="L41" s="12">
        <v>10</v>
      </c>
      <c r="M41" s="8" t="s">
        <v>54</v>
      </c>
      <c r="N41" s="12">
        <v>35916.199999999997</v>
      </c>
      <c r="O41" s="182"/>
      <c r="P41" s="182"/>
      <c r="Q41" s="182"/>
      <c r="R41" s="182"/>
    </row>
    <row r="42" spans="1:18" ht="75.75" customHeight="1" x14ac:dyDescent="0.25">
      <c r="A42" s="11">
        <v>35</v>
      </c>
      <c r="B42" s="13" t="s">
        <v>413</v>
      </c>
      <c r="C42" s="13" t="s">
        <v>285</v>
      </c>
      <c r="D42" s="13" t="s">
        <v>391</v>
      </c>
      <c r="E42" s="11">
        <v>96</v>
      </c>
      <c r="F42" s="10" t="s">
        <v>410</v>
      </c>
      <c r="G42" s="10" t="s">
        <v>591</v>
      </c>
      <c r="H42" s="17">
        <v>60</v>
      </c>
      <c r="I42" s="18">
        <v>155200</v>
      </c>
      <c r="J42" s="11" t="s">
        <v>76</v>
      </c>
      <c r="K42" s="13" t="s">
        <v>411</v>
      </c>
      <c r="L42" s="12">
        <v>10</v>
      </c>
      <c r="M42" s="8" t="s">
        <v>54</v>
      </c>
      <c r="N42" s="12">
        <v>59972.03</v>
      </c>
      <c r="O42" s="182"/>
      <c r="P42" s="182"/>
      <c r="Q42" s="182"/>
      <c r="R42" s="182"/>
    </row>
    <row r="43" spans="1:18" ht="71.25" customHeight="1" x14ac:dyDescent="0.25">
      <c r="A43" s="11">
        <v>36</v>
      </c>
      <c r="B43" s="13" t="s">
        <v>606</v>
      </c>
      <c r="C43" s="13" t="s">
        <v>592</v>
      </c>
      <c r="D43" s="13" t="s">
        <v>593</v>
      </c>
      <c r="E43" s="11">
        <v>100</v>
      </c>
      <c r="F43" s="10" t="s">
        <v>594</v>
      </c>
      <c r="G43" s="10" t="s">
        <v>595</v>
      </c>
      <c r="H43" s="17">
        <v>60</v>
      </c>
      <c r="I43" s="18">
        <v>153000</v>
      </c>
      <c r="J43" s="11" t="s">
        <v>25</v>
      </c>
      <c r="K43" s="13" t="s">
        <v>409</v>
      </c>
      <c r="L43" s="12">
        <v>10</v>
      </c>
      <c r="M43" s="8" t="s">
        <v>54</v>
      </c>
      <c r="N43" s="12">
        <v>79579.289999999994</v>
      </c>
      <c r="O43" s="182"/>
      <c r="P43" s="182"/>
      <c r="Q43" s="182"/>
      <c r="R43" s="182"/>
    </row>
    <row r="44" spans="1:18" ht="94.5" x14ac:dyDescent="0.25">
      <c r="A44" s="11">
        <v>37</v>
      </c>
      <c r="B44" s="13" t="s">
        <v>607</v>
      </c>
      <c r="C44" s="13" t="s">
        <v>596</v>
      </c>
      <c r="D44" s="13" t="s">
        <v>106</v>
      </c>
      <c r="E44" s="11">
        <v>101</v>
      </c>
      <c r="F44" s="10" t="s">
        <v>597</v>
      </c>
      <c r="G44" s="10" t="s">
        <v>598</v>
      </c>
      <c r="H44" s="17">
        <v>60</v>
      </c>
      <c r="I44" s="18">
        <v>190250</v>
      </c>
      <c r="J44" s="11" t="s">
        <v>25</v>
      </c>
      <c r="K44" s="13" t="s">
        <v>599</v>
      </c>
      <c r="L44" s="12">
        <v>10</v>
      </c>
      <c r="M44" s="8" t="s">
        <v>54</v>
      </c>
      <c r="N44" s="12">
        <v>64772.45</v>
      </c>
      <c r="O44" s="182"/>
      <c r="P44" s="182"/>
      <c r="Q44" s="182"/>
      <c r="R44" s="182"/>
    </row>
    <row r="45" spans="1:18" ht="47.25" x14ac:dyDescent="0.25">
      <c r="A45" s="11">
        <v>38</v>
      </c>
      <c r="B45" s="13" t="s">
        <v>71</v>
      </c>
      <c r="C45" s="13" t="s">
        <v>592</v>
      </c>
      <c r="D45" s="13" t="s">
        <v>73</v>
      </c>
      <c r="E45" s="11">
        <v>129</v>
      </c>
      <c r="F45" s="10" t="s">
        <v>600</v>
      </c>
      <c r="G45" s="10" t="s">
        <v>794</v>
      </c>
      <c r="H45" s="17">
        <v>84</v>
      </c>
      <c r="I45" s="18">
        <v>205000</v>
      </c>
      <c r="J45" s="11" t="s">
        <v>76</v>
      </c>
      <c r="K45" s="13" t="s">
        <v>601</v>
      </c>
      <c r="L45" s="12">
        <v>10</v>
      </c>
      <c r="M45" s="8" t="s">
        <v>143</v>
      </c>
      <c r="N45" s="12">
        <v>34393.31</v>
      </c>
      <c r="O45" s="182"/>
      <c r="P45" s="182"/>
      <c r="Q45" s="182"/>
      <c r="R45" s="182"/>
    </row>
    <row r="46" spans="1:18" ht="78.75" x14ac:dyDescent="0.25">
      <c r="A46" s="11">
        <v>39</v>
      </c>
      <c r="B46" s="95" t="s">
        <v>608</v>
      </c>
      <c r="C46" s="95" t="s">
        <v>602</v>
      </c>
      <c r="D46" s="95" t="s">
        <v>603</v>
      </c>
      <c r="E46" s="126">
        <v>140</v>
      </c>
      <c r="F46" s="165" t="s">
        <v>604</v>
      </c>
      <c r="G46" s="165" t="s">
        <v>793</v>
      </c>
      <c r="H46" s="166">
        <v>60</v>
      </c>
      <c r="I46" s="96">
        <v>111000</v>
      </c>
      <c r="J46" s="126" t="s">
        <v>25</v>
      </c>
      <c r="K46" s="95" t="s">
        <v>605</v>
      </c>
      <c r="L46" s="164">
        <v>10</v>
      </c>
      <c r="M46" s="125" t="s">
        <v>143</v>
      </c>
      <c r="N46" s="12">
        <v>16237.18</v>
      </c>
      <c r="O46" s="182"/>
      <c r="P46" s="182"/>
      <c r="Q46" s="182"/>
      <c r="R46" s="182"/>
    </row>
    <row r="47" spans="1:18" ht="63" x14ac:dyDescent="0.25">
      <c r="A47" s="11">
        <v>40</v>
      </c>
      <c r="B47" s="29" t="s">
        <v>795</v>
      </c>
      <c r="C47" s="29" t="s">
        <v>629</v>
      </c>
      <c r="D47" s="44" t="s">
        <v>796</v>
      </c>
      <c r="E47" s="29">
        <v>144</v>
      </c>
      <c r="F47" s="45">
        <v>44146</v>
      </c>
      <c r="G47" s="29" t="s">
        <v>865</v>
      </c>
      <c r="H47" s="29">
        <v>60</v>
      </c>
      <c r="I47" s="96">
        <v>90000</v>
      </c>
      <c r="J47" s="11" t="s">
        <v>76</v>
      </c>
      <c r="K47" s="187" t="s">
        <v>797</v>
      </c>
      <c r="L47" s="29">
        <v>10</v>
      </c>
      <c r="M47" s="29">
        <v>3</v>
      </c>
      <c r="N47" s="29">
        <v>7759.72</v>
      </c>
      <c r="O47" s="182"/>
      <c r="P47" s="182"/>
      <c r="Q47" s="182"/>
      <c r="R47" s="182"/>
    </row>
    <row r="48" spans="1:18" s="254" customFormat="1" ht="111" customHeight="1" x14ac:dyDescent="0.25">
      <c r="A48" s="11">
        <v>41</v>
      </c>
      <c r="B48" s="228" t="s">
        <v>859</v>
      </c>
      <c r="C48" s="228" t="s">
        <v>851</v>
      </c>
      <c r="D48" s="228" t="s">
        <v>852</v>
      </c>
      <c r="E48" s="227">
        <v>185</v>
      </c>
      <c r="F48" s="229" t="s">
        <v>853</v>
      </c>
      <c r="G48" s="229"/>
      <c r="H48" s="230">
        <v>60</v>
      </c>
      <c r="I48" s="231">
        <v>187000</v>
      </c>
      <c r="J48" s="11" t="s">
        <v>76</v>
      </c>
      <c r="K48" s="228" t="s">
        <v>862</v>
      </c>
      <c r="L48" s="232">
        <v>10</v>
      </c>
      <c r="M48" s="233" t="s">
        <v>54</v>
      </c>
      <c r="N48" s="253"/>
      <c r="O48" s="225"/>
      <c r="P48" s="225"/>
      <c r="Q48" s="225"/>
      <c r="R48" s="225"/>
    </row>
    <row r="49" spans="1:19" s="254" customFormat="1" ht="93.75" customHeight="1" x14ac:dyDescent="0.25">
      <c r="A49" s="11">
        <v>42</v>
      </c>
      <c r="B49" s="137" t="s">
        <v>860</v>
      </c>
      <c r="C49" s="137" t="s">
        <v>854</v>
      </c>
      <c r="D49" s="137" t="s">
        <v>855</v>
      </c>
      <c r="E49" s="205">
        <v>188</v>
      </c>
      <c r="F49" s="127" t="s">
        <v>853</v>
      </c>
      <c r="G49" s="127"/>
      <c r="H49" s="235">
        <v>60</v>
      </c>
      <c r="I49" s="231">
        <v>254108</v>
      </c>
      <c r="J49" s="126" t="s">
        <v>76</v>
      </c>
      <c r="K49" s="137" t="s">
        <v>863</v>
      </c>
      <c r="L49" s="236">
        <v>10</v>
      </c>
      <c r="M49" s="237" t="s">
        <v>54</v>
      </c>
      <c r="N49" s="255"/>
      <c r="O49" s="225"/>
      <c r="P49" s="225"/>
      <c r="Q49" s="225"/>
      <c r="R49" s="225"/>
    </row>
    <row r="50" spans="1:19" s="257" customFormat="1" ht="108.75" customHeight="1" x14ac:dyDescent="0.25">
      <c r="A50" s="11">
        <v>43</v>
      </c>
      <c r="B50" s="238" t="s">
        <v>866</v>
      </c>
      <c r="C50" s="238" t="s">
        <v>629</v>
      </c>
      <c r="D50" s="256" t="s">
        <v>867</v>
      </c>
      <c r="E50" s="238">
        <v>170</v>
      </c>
      <c r="F50" s="239">
        <v>44187</v>
      </c>
      <c r="G50" s="238"/>
      <c r="H50" s="238">
        <v>60</v>
      </c>
      <c r="I50" s="231">
        <v>54000</v>
      </c>
      <c r="J50" s="126" t="s">
        <v>76</v>
      </c>
      <c r="K50" s="240" t="s">
        <v>868</v>
      </c>
      <c r="L50" s="238">
        <v>10</v>
      </c>
      <c r="M50" s="238">
        <v>3</v>
      </c>
      <c r="N50" s="238"/>
      <c r="O50" s="241"/>
      <c r="P50" s="241"/>
      <c r="Q50" s="241"/>
      <c r="R50" s="241"/>
    </row>
    <row r="51" spans="1:19" s="257" customFormat="1" ht="108.75" customHeight="1" x14ac:dyDescent="0.25">
      <c r="A51" s="11">
        <v>44</v>
      </c>
      <c r="B51" s="238" t="s">
        <v>869</v>
      </c>
      <c r="C51" s="238" t="s">
        <v>870</v>
      </c>
      <c r="D51" s="256" t="s">
        <v>871</v>
      </c>
      <c r="E51" s="238">
        <v>169</v>
      </c>
      <c r="F51" s="239">
        <v>44187</v>
      </c>
      <c r="G51" s="238"/>
      <c r="H51" s="238">
        <v>84</v>
      </c>
      <c r="I51" s="231">
        <v>65340</v>
      </c>
      <c r="J51" s="126" t="s">
        <v>76</v>
      </c>
      <c r="K51" s="240" t="s">
        <v>872</v>
      </c>
      <c r="L51" s="238">
        <v>10</v>
      </c>
      <c r="M51" s="238">
        <v>3</v>
      </c>
      <c r="N51" s="238"/>
      <c r="O51" s="241"/>
      <c r="P51" s="241"/>
      <c r="Q51" s="241"/>
      <c r="R51" s="241"/>
    </row>
    <row r="52" spans="1:19" s="257" customFormat="1" ht="151.5" customHeight="1" x14ac:dyDescent="0.25">
      <c r="A52" s="11">
        <v>45</v>
      </c>
      <c r="B52" s="228" t="s">
        <v>861</v>
      </c>
      <c r="C52" s="228" t="s">
        <v>856</v>
      </c>
      <c r="D52" s="228" t="s">
        <v>857</v>
      </c>
      <c r="E52" s="227">
        <v>190</v>
      </c>
      <c r="F52" s="229" t="s">
        <v>858</v>
      </c>
      <c r="G52" s="229"/>
      <c r="H52" s="230">
        <v>60</v>
      </c>
      <c r="I52" s="231">
        <v>405900</v>
      </c>
      <c r="J52" s="234" t="s">
        <v>25</v>
      </c>
      <c r="K52" s="228" t="s">
        <v>864</v>
      </c>
      <c r="L52" s="232">
        <v>10</v>
      </c>
      <c r="M52" s="233" t="s">
        <v>54</v>
      </c>
      <c r="N52" s="253"/>
      <c r="O52" s="241"/>
      <c r="P52" s="241"/>
      <c r="Q52" s="241"/>
      <c r="R52" s="241"/>
    </row>
    <row r="53" spans="1:19" ht="30.75" customHeight="1" x14ac:dyDescent="0.25">
      <c r="A53" s="372"/>
      <c r="B53" s="373" t="s">
        <v>132</v>
      </c>
      <c r="C53" s="220"/>
      <c r="D53" s="220"/>
      <c r="E53" s="219"/>
      <c r="F53" s="167"/>
      <c r="G53" s="167"/>
      <c r="H53" s="168"/>
      <c r="I53" s="226">
        <f>I8+I10+I11+I12+I13+I14+I15+I16+I20+I23+I24+I31+I32+I33+I34+I19+I43+I44+I46+I9+I29+I52</f>
        <v>5632225</v>
      </c>
      <c r="J53" s="223" t="s">
        <v>25</v>
      </c>
      <c r="K53" s="220"/>
      <c r="L53" s="221"/>
      <c r="M53" s="169"/>
      <c r="N53" s="374">
        <f>SUM(N8:N52)</f>
        <v>7906108.3399999999</v>
      </c>
      <c r="O53" s="182"/>
      <c r="P53" s="182"/>
      <c r="Q53" s="182"/>
      <c r="R53" s="182"/>
      <c r="S53" s="182"/>
    </row>
    <row r="54" spans="1:19" ht="30.75" customHeight="1" x14ac:dyDescent="0.25">
      <c r="A54" s="349"/>
      <c r="B54" s="351"/>
      <c r="C54" s="217"/>
      <c r="D54" s="217"/>
      <c r="E54" s="6"/>
      <c r="F54" s="19"/>
      <c r="G54" s="19"/>
      <c r="H54" s="20"/>
      <c r="I54" s="97">
        <f>I17+I18+I21+I25+I26+I27+I30+I35+I36+I37+I38+I39+I40+I41+I42+I45+I22+I28+I47+I48+I49+I50+I51</f>
        <v>5764663</v>
      </c>
      <c r="J54" s="21" t="s">
        <v>76</v>
      </c>
      <c r="K54" s="217"/>
      <c r="L54" s="218"/>
      <c r="M54" s="23"/>
      <c r="N54" s="375"/>
      <c r="O54" s="182"/>
      <c r="P54" s="182"/>
      <c r="Q54" s="182"/>
      <c r="R54" s="182"/>
      <c r="S54" s="182"/>
    </row>
    <row r="55" spans="1:19" s="162" customFormat="1" ht="35.25" customHeight="1" x14ac:dyDescent="0.25">
      <c r="A55" s="347" t="s">
        <v>133</v>
      </c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47"/>
    </row>
    <row r="56" spans="1:19" ht="47.25" x14ac:dyDescent="0.25">
      <c r="A56" s="13" t="s">
        <v>134</v>
      </c>
      <c r="B56" s="13" t="s">
        <v>135</v>
      </c>
      <c r="C56" s="13" t="s">
        <v>136</v>
      </c>
      <c r="D56" s="13" t="s">
        <v>137</v>
      </c>
      <c r="E56" s="13" t="s">
        <v>138</v>
      </c>
      <c r="F56" s="13" t="s">
        <v>139</v>
      </c>
      <c r="G56" s="13" t="s">
        <v>140</v>
      </c>
      <c r="H56" s="13" t="s">
        <v>24</v>
      </c>
      <c r="I56" s="18">
        <v>450000</v>
      </c>
      <c r="J56" s="13" t="s">
        <v>76</v>
      </c>
      <c r="K56" s="13" t="s">
        <v>141</v>
      </c>
      <c r="L56" s="13" t="s">
        <v>142</v>
      </c>
      <c r="M56" s="13" t="s">
        <v>143</v>
      </c>
      <c r="N56" s="12">
        <v>735442.37</v>
      </c>
    </row>
    <row r="57" spans="1:19" ht="180" customHeight="1" x14ac:dyDescent="0.25">
      <c r="A57" s="13" t="s">
        <v>144</v>
      </c>
      <c r="B57" s="13" t="s">
        <v>145</v>
      </c>
      <c r="C57" s="13" t="s">
        <v>146</v>
      </c>
      <c r="D57" s="13" t="s">
        <v>147</v>
      </c>
      <c r="E57" s="13" t="s">
        <v>148</v>
      </c>
      <c r="F57" s="13" t="s">
        <v>149</v>
      </c>
      <c r="G57" s="13" t="s">
        <v>150</v>
      </c>
      <c r="H57" s="13" t="s">
        <v>151</v>
      </c>
      <c r="I57" s="18">
        <v>123000</v>
      </c>
      <c r="J57" s="13" t="s">
        <v>76</v>
      </c>
      <c r="K57" s="13" t="s">
        <v>152</v>
      </c>
      <c r="L57" s="13" t="s">
        <v>153</v>
      </c>
      <c r="M57" s="13" t="s">
        <v>78</v>
      </c>
      <c r="N57" s="12">
        <v>143021.31</v>
      </c>
    </row>
    <row r="58" spans="1:19" ht="58.5" customHeight="1" x14ac:dyDescent="0.25">
      <c r="A58" s="13" t="s">
        <v>154</v>
      </c>
      <c r="B58" s="13" t="s">
        <v>155</v>
      </c>
      <c r="C58" s="13" t="s">
        <v>156</v>
      </c>
      <c r="D58" s="13" t="s">
        <v>157</v>
      </c>
      <c r="E58" s="13" t="s">
        <v>158</v>
      </c>
      <c r="F58" s="13" t="s">
        <v>159</v>
      </c>
      <c r="G58" s="13" t="s">
        <v>160</v>
      </c>
      <c r="H58" s="13" t="s">
        <v>161</v>
      </c>
      <c r="I58" s="18">
        <v>45900</v>
      </c>
      <c r="J58" s="13" t="s">
        <v>25</v>
      </c>
      <c r="K58" s="13" t="s">
        <v>162</v>
      </c>
      <c r="L58" s="13" t="s">
        <v>153</v>
      </c>
      <c r="M58" s="13" t="s">
        <v>78</v>
      </c>
      <c r="N58" s="12">
        <v>80400.17</v>
      </c>
    </row>
    <row r="59" spans="1:19" ht="87.75" customHeight="1" x14ac:dyDescent="0.25">
      <c r="A59" s="13" t="s">
        <v>163</v>
      </c>
      <c r="B59" s="13" t="s">
        <v>164</v>
      </c>
      <c r="C59" s="13" t="s">
        <v>165</v>
      </c>
      <c r="D59" s="13" t="s">
        <v>166</v>
      </c>
      <c r="E59" s="13" t="s">
        <v>167</v>
      </c>
      <c r="F59" s="13" t="s">
        <v>168</v>
      </c>
      <c r="G59" s="13" t="s">
        <v>169</v>
      </c>
      <c r="H59" s="13" t="s">
        <v>170</v>
      </c>
      <c r="I59" s="18">
        <v>136171</v>
      </c>
      <c r="J59" s="13" t="s">
        <v>25</v>
      </c>
      <c r="K59" s="13" t="s">
        <v>171</v>
      </c>
      <c r="L59" s="13" t="s">
        <v>142</v>
      </c>
      <c r="M59" s="13" t="s">
        <v>143</v>
      </c>
      <c r="N59" s="12">
        <v>185745.81</v>
      </c>
    </row>
    <row r="60" spans="1:19" ht="92.25" customHeight="1" x14ac:dyDescent="0.25">
      <c r="A60" s="13" t="s">
        <v>172</v>
      </c>
      <c r="B60" s="13" t="s">
        <v>173</v>
      </c>
      <c r="C60" s="13" t="s">
        <v>174</v>
      </c>
      <c r="D60" s="13" t="s">
        <v>175</v>
      </c>
      <c r="E60" s="13" t="s">
        <v>176</v>
      </c>
      <c r="F60" s="13" t="s">
        <v>169</v>
      </c>
      <c r="G60" s="13" t="s">
        <v>177</v>
      </c>
      <c r="H60" s="13" t="s">
        <v>24</v>
      </c>
      <c r="I60" s="18">
        <v>135000</v>
      </c>
      <c r="J60" s="13" t="s">
        <v>25</v>
      </c>
      <c r="K60" s="13" t="s">
        <v>178</v>
      </c>
      <c r="L60" s="13" t="s">
        <v>142</v>
      </c>
      <c r="M60" s="13" t="s">
        <v>143</v>
      </c>
      <c r="N60" s="12">
        <v>166408.51999999999</v>
      </c>
    </row>
    <row r="61" spans="1:19" ht="57" customHeight="1" x14ac:dyDescent="0.25">
      <c r="A61" s="13" t="s">
        <v>179</v>
      </c>
      <c r="B61" s="13" t="s">
        <v>180</v>
      </c>
      <c r="C61" s="13" t="s">
        <v>174</v>
      </c>
      <c r="D61" s="13" t="s">
        <v>181</v>
      </c>
      <c r="E61" s="13" t="s">
        <v>182</v>
      </c>
      <c r="F61" s="13" t="s">
        <v>183</v>
      </c>
      <c r="G61" s="13" t="s">
        <v>184</v>
      </c>
      <c r="H61" s="13" t="s">
        <v>170</v>
      </c>
      <c r="I61" s="18">
        <v>120000</v>
      </c>
      <c r="J61" s="13" t="s">
        <v>76</v>
      </c>
      <c r="K61" s="13" t="s">
        <v>185</v>
      </c>
      <c r="L61" s="13" t="s">
        <v>142</v>
      </c>
      <c r="M61" s="13" t="s">
        <v>143</v>
      </c>
      <c r="N61" s="12">
        <v>169746.64</v>
      </c>
    </row>
    <row r="62" spans="1:19" ht="241.5" customHeight="1" x14ac:dyDescent="0.25">
      <c r="A62" s="13" t="s">
        <v>186</v>
      </c>
      <c r="B62" s="13" t="s">
        <v>187</v>
      </c>
      <c r="C62" s="13" t="s">
        <v>188</v>
      </c>
      <c r="D62" s="13" t="s">
        <v>189</v>
      </c>
      <c r="E62" s="13" t="s">
        <v>190</v>
      </c>
      <c r="F62" s="13" t="s">
        <v>191</v>
      </c>
      <c r="G62" s="13" t="s">
        <v>192</v>
      </c>
      <c r="H62" s="13" t="s">
        <v>161</v>
      </c>
      <c r="I62" s="18">
        <v>44450</v>
      </c>
      <c r="J62" s="13" t="s">
        <v>76</v>
      </c>
      <c r="K62" s="13" t="s">
        <v>193</v>
      </c>
      <c r="L62" s="13" t="s">
        <v>142</v>
      </c>
      <c r="M62" s="13" t="s">
        <v>143</v>
      </c>
      <c r="N62" s="12">
        <v>59224.639999999999</v>
      </c>
    </row>
    <row r="63" spans="1:19" ht="92.25" customHeight="1" x14ac:dyDescent="0.25">
      <c r="A63" s="13" t="s">
        <v>194</v>
      </c>
      <c r="B63" s="13" t="s">
        <v>195</v>
      </c>
      <c r="C63" s="13" t="s">
        <v>196</v>
      </c>
      <c r="D63" s="13" t="s">
        <v>197</v>
      </c>
      <c r="E63" s="13" t="s">
        <v>198</v>
      </c>
      <c r="F63" s="13" t="s">
        <v>199</v>
      </c>
      <c r="G63" s="13" t="s">
        <v>200</v>
      </c>
      <c r="H63" s="13" t="s">
        <v>24</v>
      </c>
      <c r="I63" s="18">
        <v>44145</v>
      </c>
      <c r="J63" s="13" t="s">
        <v>25</v>
      </c>
      <c r="K63" s="13" t="s">
        <v>201</v>
      </c>
      <c r="L63" s="13" t="s">
        <v>142</v>
      </c>
      <c r="M63" s="13" t="s">
        <v>143</v>
      </c>
      <c r="N63" s="12">
        <v>59150.13</v>
      </c>
    </row>
    <row r="64" spans="1:19" ht="48.75" customHeight="1" x14ac:dyDescent="0.25">
      <c r="A64" s="13" t="s">
        <v>202</v>
      </c>
      <c r="B64" s="13" t="s">
        <v>203</v>
      </c>
      <c r="C64" s="13" t="s">
        <v>174</v>
      </c>
      <c r="D64" s="13" t="s">
        <v>204</v>
      </c>
      <c r="E64" s="13" t="s">
        <v>205</v>
      </c>
      <c r="F64" s="13" t="s">
        <v>199</v>
      </c>
      <c r="G64" s="13" t="s">
        <v>206</v>
      </c>
      <c r="H64" s="13" t="s">
        <v>24</v>
      </c>
      <c r="I64" s="18">
        <v>16700</v>
      </c>
      <c r="J64" s="13" t="s">
        <v>76</v>
      </c>
      <c r="K64" s="13" t="s">
        <v>207</v>
      </c>
      <c r="L64" s="13" t="s">
        <v>208</v>
      </c>
      <c r="M64" s="13" t="s">
        <v>209</v>
      </c>
      <c r="N64" s="12">
        <v>20660.97</v>
      </c>
    </row>
    <row r="65" spans="1:14" ht="236.25" x14ac:dyDescent="0.25">
      <c r="A65" s="13" t="s">
        <v>210</v>
      </c>
      <c r="B65" s="13" t="s">
        <v>211</v>
      </c>
      <c r="C65" s="13" t="s">
        <v>165</v>
      </c>
      <c r="D65" s="13" t="s">
        <v>212</v>
      </c>
      <c r="E65" s="13" t="s">
        <v>213</v>
      </c>
      <c r="F65" s="13" t="s">
        <v>206</v>
      </c>
      <c r="G65" s="13" t="s">
        <v>214</v>
      </c>
      <c r="H65" s="13" t="s">
        <v>24</v>
      </c>
      <c r="I65" s="18">
        <v>300000</v>
      </c>
      <c r="J65" s="13" t="s">
        <v>25</v>
      </c>
      <c r="K65" s="13" t="s">
        <v>659</v>
      </c>
      <c r="L65" s="13" t="s">
        <v>142</v>
      </c>
      <c r="M65" s="13" t="s">
        <v>143</v>
      </c>
      <c r="N65" s="12">
        <v>317861.46999999997</v>
      </c>
    </row>
    <row r="66" spans="1:14" ht="91.5" customHeight="1" x14ac:dyDescent="0.25">
      <c r="A66" s="13" t="s">
        <v>215</v>
      </c>
      <c r="B66" s="13" t="s">
        <v>216</v>
      </c>
      <c r="C66" s="13" t="s">
        <v>217</v>
      </c>
      <c r="D66" s="13" t="s">
        <v>218</v>
      </c>
      <c r="E66" s="13" t="s">
        <v>219</v>
      </c>
      <c r="F66" s="13" t="s">
        <v>220</v>
      </c>
      <c r="G66" s="13" t="s">
        <v>200</v>
      </c>
      <c r="H66" s="13" t="s">
        <v>24</v>
      </c>
      <c r="I66" s="18">
        <v>110000</v>
      </c>
      <c r="J66" s="13" t="s">
        <v>76</v>
      </c>
      <c r="K66" s="13" t="s">
        <v>221</v>
      </c>
      <c r="L66" s="13" t="s">
        <v>153</v>
      </c>
      <c r="M66" s="13" t="s">
        <v>78</v>
      </c>
      <c r="N66" s="12">
        <v>114569.23</v>
      </c>
    </row>
    <row r="67" spans="1:14" ht="76.5" customHeight="1" x14ac:dyDescent="0.25">
      <c r="A67" s="13" t="s">
        <v>222</v>
      </c>
      <c r="B67" s="13" t="s">
        <v>223</v>
      </c>
      <c r="C67" s="13" t="s">
        <v>224</v>
      </c>
      <c r="D67" s="13" t="s">
        <v>225</v>
      </c>
      <c r="E67" s="13" t="s">
        <v>226</v>
      </c>
      <c r="F67" s="13" t="s">
        <v>227</v>
      </c>
      <c r="G67" s="13" t="s">
        <v>228</v>
      </c>
      <c r="H67" s="13" t="s">
        <v>229</v>
      </c>
      <c r="I67" s="18">
        <v>15000</v>
      </c>
      <c r="J67" s="13" t="s">
        <v>25</v>
      </c>
      <c r="K67" s="13" t="s">
        <v>230</v>
      </c>
      <c r="L67" s="13" t="s">
        <v>208</v>
      </c>
      <c r="M67" s="13" t="s">
        <v>209</v>
      </c>
      <c r="N67" s="12">
        <v>15463.33</v>
      </c>
    </row>
    <row r="68" spans="1:14" ht="145.5" customHeight="1" x14ac:dyDescent="0.25">
      <c r="A68" s="13" t="s">
        <v>231</v>
      </c>
      <c r="B68" s="13" t="s">
        <v>232</v>
      </c>
      <c r="C68" s="13" t="s">
        <v>233</v>
      </c>
      <c r="D68" s="13" t="s">
        <v>234</v>
      </c>
      <c r="E68" s="13" t="s">
        <v>235</v>
      </c>
      <c r="F68" s="13" t="s">
        <v>236</v>
      </c>
      <c r="G68" s="13" t="s">
        <v>237</v>
      </c>
      <c r="H68" s="13" t="s">
        <v>24</v>
      </c>
      <c r="I68" s="18">
        <v>320000</v>
      </c>
      <c r="J68" s="13" t="s">
        <v>76</v>
      </c>
      <c r="K68" s="13" t="s">
        <v>238</v>
      </c>
      <c r="L68" s="13" t="s">
        <v>142</v>
      </c>
      <c r="M68" s="13" t="s">
        <v>143</v>
      </c>
      <c r="N68" s="12">
        <v>331194.7</v>
      </c>
    </row>
    <row r="69" spans="1:14" ht="213" customHeight="1" x14ac:dyDescent="0.25">
      <c r="A69" s="13" t="s">
        <v>239</v>
      </c>
      <c r="B69" s="13" t="s">
        <v>240</v>
      </c>
      <c r="C69" s="13" t="s">
        <v>241</v>
      </c>
      <c r="D69" s="13" t="s">
        <v>242</v>
      </c>
      <c r="E69" s="13" t="s">
        <v>243</v>
      </c>
      <c r="F69" s="13" t="s">
        <v>244</v>
      </c>
      <c r="G69" s="13" t="s">
        <v>245</v>
      </c>
      <c r="H69" s="13" t="s">
        <v>24</v>
      </c>
      <c r="I69" s="18">
        <v>231300</v>
      </c>
      <c r="J69" s="13" t="s">
        <v>25</v>
      </c>
      <c r="K69" s="13" t="s">
        <v>246</v>
      </c>
      <c r="L69" s="13" t="s">
        <v>247</v>
      </c>
      <c r="M69" s="13" t="s">
        <v>248</v>
      </c>
      <c r="N69" s="12">
        <v>256681.57</v>
      </c>
    </row>
    <row r="70" spans="1:14" ht="47.25" x14ac:dyDescent="0.25">
      <c r="A70" s="13" t="s">
        <v>249</v>
      </c>
      <c r="B70" s="13" t="s">
        <v>250</v>
      </c>
      <c r="C70" s="13" t="s">
        <v>251</v>
      </c>
      <c r="D70" s="13" t="s">
        <v>252</v>
      </c>
      <c r="E70" s="13" t="s">
        <v>253</v>
      </c>
      <c r="F70" s="13" t="s">
        <v>254</v>
      </c>
      <c r="G70" s="13" t="s">
        <v>255</v>
      </c>
      <c r="H70" s="13" t="s">
        <v>24</v>
      </c>
      <c r="I70" s="18">
        <v>138021</v>
      </c>
      <c r="J70" s="13" t="s">
        <v>76</v>
      </c>
      <c r="K70" s="13" t="s">
        <v>256</v>
      </c>
      <c r="L70" s="13" t="s">
        <v>142</v>
      </c>
      <c r="M70" s="13" t="s">
        <v>143</v>
      </c>
      <c r="N70" s="12">
        <v>140324.4</v>
      </c>
    </row>
    <row r="71" spans="1:14" ht="106.5" customHeight="1" x14ac:dyDescent="0.25">
      <c r="A71" s="13" t="s">
        <v>305</v>
      </c>
      <c r="B71" s="148" t="s">
        <v>351</v>
      </c>
      <c r="C71" s="148" t="s">
        <v>306</v>
      </c>
      <c r="D71" s="148" t="s">
        <v>307</v>
      </c>
      <c r="E71" s="148" t="s">
        <v>308</v>
      </c>
      <c r="F71" s="149">
        <v>43840</v>
      </c>
      <c r="G71" s="149">
        <v>43844</v>
      </c>
      <c r="H71" s="148">
        <v>60</v>
      </c>
      <c r="I71" s="18">
        <v>530052.48</v>
      </c>
      <c r="J71" s="11" t="s">
        <v>25</v>
      </c>
      <c r="K71" s="277" t="s">
        <v>309</v>
      </c>
      <c r="L71" s="150">
        <v>0.1</v>
      </c>
      <c r="M71" s="150">
        <v>0.03</v>
      </c>
      <c r="N71" s="151">
        <v>659492.46</v>
      </c>
    </row>
    <row r="72" spans="1:14" ht="67.5" customHeight="1" x14ac:dyDescent="0.25">
      <c r="A72" s="13" t="s">
        <v>310</v>
      </c>
      <c r="B72" s="148" t="s">
        <v>352</v>
      </c>
      <c r="C72" s="148" t="s">
        <v>251</v>
      </c>
      <c r="D72" s="148" t="s">
        <v>311</v>
      </c>
      <c r="E72" s="148" t="s">
        <v>312</v>
      </c>
      <c r="F72" s="149">
        <v>43843</v>
      </c>
      <c r="G72" s="149">
        <v>43852</v>
      </c>
      <c r="H72" s="148">
        <v>57</v>
      </c>
      <c r="I72" s="18">
        <v>17272.8</v>
      </c>
      <c r="J72" s="11" t="s">
        <v>25</v>
      </c>
      <c r="K72" s="277" t="s">
        <v>313</v>
      </c>
      <c r="L72" s="150">
        <v>0.12</v>
      </c>
      <c r="M72" s="150">
        <v>0.05</v>
      </c>
      <c r="N72" s="151">
        <v>18966.04</v>
      </c>
    </row>
    <row r="73" spans="1:14" ht="117" customHeight="1" x14ac:dyDescent="0.25">
      <c r="A73" s="13" t="s">
        <v>314</v>
      </c>
      <c r="B73" s="148" t="s">
        <v>353</v>
      </c>
      <c r="C73" s="148" t="s">
        <v>315</v>
      </c>
      <c r="D73" s="148" t="s">
        <v>316</v>
      </c>
      <c r="E73" s="148" t="s">
        <v>317</v>
      </c>
      <c r="F73" s="148" t="s">
        <v>318</v>
      </c>
      <c r="G73" s="148" t="s">
        <v>319</v>
      </c>
      <c r="H73" s="148" t="s">
        <v>24</v>
      </c>
      <c r="I73" s="18">
        <v>100000</v>
      </c>
      <c r="J73" s="11" t="s">
        <v>25</v>
      </c>
      <c r="K73" s="277" t="s">
        <v>320</v>
      </c>
      <c r="L73" s="148" t="s">
        <v>208</v>
      </c>
      <c r="M73" s="148" t="s">
        <v>209</v>
      </c>
      <c r="N73" s="151">
        <v>105172.65</v>
      </c>
    </row>
    <row r="74" spans="1:14" ht="92.25" customHeight="1" x14ac:dyDescent="0.25">
      <c r="A74" s="13" t="s">
        <v>321</v>
      </c>
      <c r="B74" s="148" t="s">
        <v>354</v>
      </c>
      <c r="C74" s="148" t="s">
        <v>322</v>
      </c>
      <c r="D74" s="148" t="s">
        <v>323</v>
      </c>
      <c r="E74" s="148" t="s">
        <v>324</v>
      </c>
      <c r="F74" s="148" t="s">
        <v>318</v>
      </c>
      <c r="G74" s="148" t="s">
        <v>325</v>
      </c>
      <c r="H74" s="148" t="s">
        <v>326</v>
      </c>
      <c r="I74" s="18">
        <v>134199</v>
      </c>
      <c r="J74" s="11" t="s">
        <v>25</v>
      </c>
      <c r="K74" s="277" t="s">
        <v>327</v>
      </c>
      <c r="L74" s="148" t="s">
        <v>142</v>
      </c>
      <c r="M74" s="148" t="s">
        <v>143</v>
      </c>
      <c r="N74" s="151">
        <v>149781.82999999999</v>
      </c>
    </row>
    <row r="75" spans="1:14" ht="169.5" customHeight="1" x14ac:dyDescent="0.25">
      <c r="A75" s="13" t="s">
        <v>328</v>
      </c>
      <c r="B75" s="148" t="s">
        <v>355</v>
      </c>
      <c r="C75" s="148" t="s">
        <v>329</v>
      </c>
      <c r="D75" s="148" t="s">
        <v>330</v>
      </c>
      <c r="E75" s="148" t="s">
        <v>331</v>
      </c>
      <c r="F75" s="148" t="s">
        <v>318</v>
      </c>
      <c r="G75" s="148" t="s">
        <v>325</v>
      </c>
      <c r="H75" s="148" t="s">
        <v>24</v>
      </c>
      <c r="I75" s="18">
        <v>180000</v>
      </c>
      <c r="J75" s="11" t="s">
        <v>76</v>
      </c>
      <c r="K75" s="277" t="s">
        <v>332</v>
      </c>
      <c r="L75" s="148" t="s">
        <v>142</v>
      </c>
      <c r="M75" s="148" t="s">
        <v>143</v>
      </c>
      <c r="N75" s="151">
        <v>158435.29</v>
      </c>
    </row>
    <row r="76" spans="1:14" ht="71.25" customHeight="1" x14ac:dyDescent="0.25">
      <c r="A76" s="13" t="s">
        <v>333</v>
      </c>
      <c r="B76" s="148" t="s">
        <v>356</v>
      </c>
      <c r="C76" s="148" t="s">
        <v>322</v>
      </c>
      <c r="D76" s="148" t="s">
        <v>334</v>
      </c>
      <c r="E76" s="148" t="s">
        <v>335</v>
      </c>
      <c r="F76" s="148" t="s">
        <v>336</v>
      </c>
      <c r="G76" s="148" t="s">
        <v>337</v>
      </c>
      <c r="H76" s="148" t="s">
        <v>24</v>
      </c>
      <c r="I76" s="18">
        <v>36000</v>
      </c>
      <c r="J76" s="11" t="s">
        <v>76</v>
      </c>
      <c r="K76" s="148" t="s">
        <v>338</v>
      </c>
      <c r="L76" s="148" t="s">
        <v>142</v>
      </c>
      <c r="M76" s="148" t="s">
        <v>143</v>
      </c>
      <c r="N76" s="151">
        <v>16929.95</v>
      </c>
    </row>
    <row r="77" spans="1:14" ht="96.75" customHeight="1" x14ac:dyDescent="0.25">
      <c r="A77" s="13" t="s">
        <v>339</v>
      </c>
      <c r="B77" s="148" t="s">
        <v>357</v>
      </c>
      <c r="C77" s="148" t="s">
        <v>290</v>
      </c>
      <c r="D77" s="148" t="s">
        <v>340</v>
      </c>
      <c r="E77" s="148" t="s">
        <v>341</v>
      </c>
      <c r="F77" s="148" t="s">
        <v>342</v>
      </c>
      <c r="G77" s="148" t="s">
        <v>343</v>
      </c>
      <c r="H77" s="148" t="s">
        <v>24</v>
      </c>
      <c r="I77" s="18">
        <v>264900</v>
      </c>
      <c r="J77" s="11" t="s">
        <v>25</v>
      </c>
      <c r="K77" s="148" t="s">
        <v>344</v>
      </c>
      <c r="L77" s="148" t="s">
        <v>142</v>
      </c>
      <c r="M77" s="148" t="s">
        <v>143</v>
      </c>
      <c r="N77" s="151">
        <v>269798.28999999998</v>
      </c>
    </row>
    <row r="78" spans="1:14" ht="51" customHeight="1" x14ac:dyDescent="0.25">
      <c r="A78" s="13" t="s">
        <v>345</v>
      </c>
      <c r="B78" s="148" t="s">
        <v>358</v>
      </c>
      <c r="C78" s="148" t="s">
        <v>290</v>
      </c>
      <c r="D78" s="148" t="s">
        <v>346</v>
      </c>
      <c r="E78" s="148" t="s">
        <v>347</v>
      </c>
      <c r="F78" s="148" t="s">
        <v>348</v>
      </c>
      <c r="G78" s="148" t="s">
        <v>349</v>
      </c>
      <c r="H78" s="148" t="s">
        <v>24</v>
      </c>
      <c r="I78" s="18">
        <v>72725.399999999994</v>
      </c>
      <c r="J78" s="11" t="s">
        <v>25</v>
      </c>
      <c r="K78" s="148" t="s">
        <v>350</v>
      </c>
      <c r="L78" s="148" t="s">
        <v>142</v>
      </c>
      <c r="M78" s="148" t="s">
        <v>143</v>
      </c>
      <c r="N78" s="151">
        <v>15759.68</v>
      </c>
    </row>
    <row r="79" spans="1:14" ht="47.25" x14ac:dyDescent="0.25">
      <c r="A79" s="13" t="s">
        <v>229</v>
      </c>
      <c r="B79" s="148" t="s">
        <v>497</v>
      </c>
      <c r="C79" s="148" t="s">
        <v>306</v>
      </c>
      <c r="D79" s="148" t="s">
        <v>472</v>
      </c>
      <c r="E79" s="148" t="s">
        <v>473</v>
      </c>
      <c r="F79" s="148" t="s">
        <v>474</v>
      </c>
      <c r="G79" s="148" t="s">
        <v>475</v>
      </c>
      <c r="H79" s="148" t="s">
        <v>476</v>
      </c>
      <c r="I79" s="18">
        <v>316076</v>
      </c>
      <c r="J79" s="11" t="s">
        <v>25</v>
      </c>
      <c r="K79" s="148" t="s">
        <v>660</v>
      </c>
      <c r="L79" s="148" t="s">
        <v>142</v>
      </c>
      <c r="M79" s="148" t="s">
        <v>143</v>
      </c>
      <c r="N79" s="151">
        <v>261125.6</v>
      </c>
    </row>
    <row r="80" spans="1:14" ht="73.5" customHeight="1" x14ac:dyDescent="0.25">
      <c r="A80" s="13" t="s">
        <v>477</v>
      </c>
      <c r="B80" s="148" t="s">
        <v>496</v>
      </c>
      <c r="C80" s="148" t="s">
        <v>478</v>
      </c>
      <c r="D80" s="148" t="s">
        <v>479</v>
      </c>
      <c r="E80" s="148" t="s">
        <v>480</v>
      </c>
      <c r="F80" s="148" t="s">
        <v>474</v>
      </c>
      <c r="G80" s="148" t="s">
        <v>481</v>
      </c>
      <c r="H80" s="148" t="s">
        <v>24</v>
      </c>
      <c r="I80" s="18">
        <v>89380.800000000003</v>
      </c>
      <c r="J80" s="11" t="s">
        <v>25</v>
      </c>
      <c r="K80" s="148" t="s">
        <v>482</v>
      </c>
      <c r="L80" s="148" t="s">
        <v>142</v>
      </c>
      <c r="M80" s="148" t="s">
        <v>143</v>
      </c>
      <c r="N80" s="151">
        <v>74835.839999999997</v>
      </c>
    </row>
    <row r="81" spans="1:14" ht="171" customHeight="1" x14ac:dyDescent="0.25">
      <c r="A81" s="13" t="s">
        <v>483</v>
      </c>
      <c r="B81" s="148" t="s">
        <v>495</v>
      </c>
      <c r="C81" s="148" t="s">
        <v>484</v>
      </c>
      <c r="D81" s="148" t="s">
        <v>485</v>
      </c>
      <c r="E81" s="148" t="s">
        <v>486</v>
      </c>
      <c r="F81" s="148" t="s">
        <v>487</v>
      </c>
      <c r="G81" s="148" t="s">
        <v>488</v>
      </c>
      <c r="H81" s="148" t="s">
        <v>489</v>
      </c>
      <c r="I81" s="18">
        <v>107527.05</v>
      </c>
      <c r="J81" s="11" t="s">
        <v>76</v>
      </c>
      <c r="K81" s="148" t="s">
        <v>490</v>
      </c>
      <c r="L81" s="148" t="s">
        <v>142</v>
      </c>
      <c r="M81" s="148" t="s">
        <v>143</v>
      </c>
      <c r="N81" s="151">
        <v>46046.18</v>
      </c>
    </row>
    <row r="82" spans="1:14" ht="102.75" customHeight="1" x14ac:dyDescent="0.25">
      <c r="A82" s="13" t="s">
        <v>491</v>
      </c>
      <c r="B82" s="148" t="s">
        <v>173</v>
      </c>
      <c r="C82" s="148" t="s">
        <v>492</v>
      </c>
      <c r="D82" s="148" t="s">
        <v>175</v>
      </c>
      <c r="E82" s="148" t="s">
        <v>493</v>
      </c>
      <c r="F82" s="148" t="s">
        <v>475</v>
      </c>
      <c r="G82" s="148" t="s">
        <v>481</v>
      </c>
      <c r="H82" s="148" t="s">
        <v>476</v>
      </c>
      <c r="I82" s="18">
        <v>419553</v>
      </c>
      <c r="J82" s="11" t="s">
        <v>25</v>
      </c>
      <c r="K82" s="148" t="s">
        <v>494</v>
      </c>
      <c r="L82" s="148" t="s">
        <v>142</v>
      </c>
      <c r="M82" s="148" t="s">
        <v>143</v>
      </c>
      <c r="N82" s="151">
        <v>339425.74</v>
      </c>
    </row>
    <row r="83" spans="1:14" ht="284.25" customHeight="1" x14ac:dyDescent="0.25">
      <c r="A83" s="13" t="s">
        <v>609</v>
      </c>
      <c r="B83" s="148" t="s">
        <v>637</v>
      </c>
      <c r="C83" s="148" t="s">
        <v>165</v>
      </c>
      <c r="D83" s="148" t="s">
        <v>212</v>
      </c>
      <c r="E83" s="148" t="s">
        <v>610</v>
      </c>
      <c r="F83" s="148" t="s">
        <v>529</v>
      </c>
      <c r="G83" s="148" t="s">
        <v>611</v>
      </c>
      <c r="H83" s="148" t="s">
        <v>24</v>
      </c>
      <c r="I83" s="153">
        <v>200000</v>
      </c>
      <c r="J83" s="11" t="s">
        <v>25</v>
      </c>
      <c r="K83" s="148" t="s">
        <v>641</v>
      </c>
      <c r="L83" s="148" t="s">
        <v>142</v>
      </c>
      <c r="M83" s="148" t="s">
        <v>143</v>
      </c>
      <c r="N83" s="151">
        <v>32582.49</v>
      </c>
    </row>
    <row r="84" spans="1:14" ht="104.25" customHeight="1" x14ac:dyDescent="0.25">
      <c r="A84" s="13" t="s">
        <v>612</v>
      </c>
      <c r="B84" s="148" t="s">
        <v>638</v>
      </c>
      <c r="C84" s="148" t="s">
        <v>613</v>
      </c>
      <c r="D84" s="148" t="s">
        <v>614</v>
      </c>
      <c r="E84" s="148" t="s">
        <v>615</v>
      </c>
      <c r="F84" s="148" t="s">
        <v>529</v>
      </c>
      <c r="G84" s="148" t="s">
        <v>616</v>
      </c>
      <c r="H84" s="148" t="s">
        <v>24</v>
      </c>
      <c r="I84" s="153">
        <v>202000</v>
      </c>
      <c r="J84" s="11" t="s">
        <v>25</v>
      </c>
      <c r="K84" s="148" t="s">
        <v>617</v>
      </c>
      <c r="L84" s="148" t="s">
        <v>142</v>
      </c>
      <c r="M84" s="148" t="s">
        <v>143</v>
      </c>
      <c r="N84" s="151">
        <v>133570.89000000001</v>
      </c>
    </row>
    <row r="85" spans="1:14" ht="46.5" customHeight="1" x14ac:dyDescent="0.25">
      <c r="A85" s="13" t="s">
        <v>618</v>
      </c>
      <c r="B85" s="148" t="s">
        <v>639</v>
      </c>
      <c r="C85" s="148" t="s">
        <v>322</v>
      </c>
      <c r="D85" s="148" t="s">
        <v>204</v>
      </c>
      <c r="E85" s="148" t="s">
        <v>619</v>
      </c>
      <c r="F85" s="148" t="s">
        <v>616</v>
      </c>
      <c r="G85" s="148" t="s">
        <v>620</v>
      </c>
      <c r="H85" s="148" t="s">
        <v>24</v>
      </c>
      <c r="I85" s="153">
        <v>15000</v>
      </c>
      <c r="J85" s="11" t="s">
        <v>76</v>
      </c>
      <c r="K85" s="148" t="s">
        <v>621</v>
      </c>
      <c r="L85" s="148" t="s">
        <v>142</v>
      </c>
      <c r="M85" s="148" t="s">
        <v>143</v>
      </c>
      <c r="N85" s="151">
        <v>7998.32</v>
      </c>
    </row>
    <row r="86" spans="1:14" ht="102" customHeight="1" x14ac:dyDescent="0.25">
      <c r="A86" s="13" t="s">
        <v>622</v>
      </c>
      <c r="B86" s="148" t="s">
        <v>173</v>
      </c>
      <c r="C86" s="148" t="s">
        <v>492</v>
      </c>
      <c r="D86" s="148" t="s">
        <v>175</v>
      </c>
      <c r="E86" s="148" t="s">
        <v>623</v>
      </c>
      <c r="F86" s="148" t="s">
        <v>624</v>
      </c>
      <c r="G86" s="148" t="s">
        <v>625</v>
      </c>
      <c r="H86" s="148" t="s">
        <v>626</v>
      </c>
      <c r="I86" s="153">
        <v>139500</v>
      </c>
      <c r="J86" s="11" t="s">
        <v>25</v>
      </c>
      <c r="K86" s="148" t="s">
        <v>627</v>
      </c>
      <c r="L86" s="148" t="s">
        <v>142</v>
      </c>
      <c r="M86" s="148" t="s">
        <v>143</v>
      </c>
      <c r="N86" s="151">
        <v>49332.31</v>
      </c>
    </row>
    <row r="87" spans="1:14" ht="51" customHeight="1" x14ac:dyDescent="0.25">
      <c r="A87" s="13" t="s">
        <v>628</v>
      </c>
      <c r="B87" s="148" t="s">
        <v>640</v>
      </c>
      <c r="C87" s="148" t="s">
        <v>629</v>
      </c>
      <c r="D87" s="148" t="s">
        <v>630</v>
      </c>
      <c r="E87" s="148" t="s">
        <v>631</v>
      </c>
      <c r="F87" s="148" t="s">
        <v>632</v>
      </c>
      <c r="G87" s="148" t="s">
        <v>633</v>
      </c>
      <c r="H87" s="148" t="s">
        <v>326</v>
      </c>
      <c r="I87" s="153">
        <v>13320</v>
      </c>
      <c r="J87" s="11" t="s">
        <v>25</v>
      </c>
      <c r="K87" s="148" t="s">
        <v>634</v>
      </c>
      <c r="L87" s="148" t="s">
        <v>142</v>
      </c>
      <c r="M87" s="148" t="s">
        <v>143</v>
      </c>
      <c r="N87" s="151">
        <v>6205.05</v>
      </c>
    </row>
    <row r="88" spans="1:14" ht="63" x14ac:dyDescent="0.25">
      <c r="A88" s="13" t="s">
        <v>757</v>
      </c>
      <c r="B88" s="148" t="s">
        <v>497</v>
      </c>
      <c r="C88" s="148" t="s">
        <v>306</v>
      </c>
      <c r="D88" s="148" t="s">
        <v>472</v>
      </c>
      <c r="E88" s="148" t="s">
        <v>635</v>
      </c>
      <c r="F88" s="148" t="s">
        <v>636</v>
      </c>
      <c r="G88" s="148" t="s">
        <v>633</v>
      </c>
      <c r="H88" s="148" t="s">
        <v>476</v>
      </c>
      <c r="I88" s="153">
        <v>1350000</v>
      </c>
      <c r="J88" s="11" t="s">
        <v>25</v>
      </c>
      <c r="K88" s="148" t="s">
        <v>642</v>
      </c>
      <c r="L88" s="148" t="s">
        <v>142</v>
      </c>
      <c r="M88" s="148" t="s">
        <v>143</v>
      </c>
      <c r="N88" s="151">
        <v>270420.03999999998</v>
      </c>
    </row>
    <row r="89" spans="1:14" ht="47.25" x14ac:dyDescent="0.25">
      <c r="A89" s="13" t="s">
        <v>760</v>
      </c>
      <c r="B89" s="148" t="s">
        <v>776</v>
      </c>
      <c r="C89" s="148" t="s">
        <v>492</v>
      </c>
      <c r="D89" s="148" t="s">
        <v>761</v>
      </c>
      <c r="E89" s="148" t="s">
        <v>762</v>
      </c>
      <c r="F89" s="148" t="s">
        <v>763</v>
      </c>
      <c r="G89" s="148" t="s">
        <v>764</v>
      </c>
      <c r="H89" s="148" t="s">
        <v>24</v>
      </c>
      <c r="I89" s="154">
        <v>39661</v>
      </c>
      <c r="J89" s="11" t="s">
        <v>25</v>
      </c>
      <c r="K89" s="148" t="s">
        <v>765</v>
      </c>
      <c r="L89" s="148" t="s">
        <v>142</v>
      </c>
      <c r="M89" s="148" t="s">
        <v>143</v>
      </c>
      <c r="N89" s="154">
        <v>8647.32</v>
      </c>
    </row>
    <row r="90" spans="1:14" ht="47.25" x14ac:dyDescent="0.25">
      <c r="A90" s="13" t="s">
        <v>161</v>
      </c>
      <c r="B90" s="148" t="s">
        <v>798</v>
      </c>
      <c r="C90" s="148" t="s">
        <v>492</v>
      </c>
      <c r="D90" s="148" t="s">
        <v>766</v>
      </c>
      <c r="E90" s="148" t="s">
        <v>767</v>
      </c>
      <c r="F90" s="148" t="s">
        <v>768</v>
      </c>
      <c r="G90" s="149">
        <v>44148</v>
      </c>
      <c r="H90" s="148" t="s">
        <v>24</v>
      </c>
      <c r="I90" s="154">
        <v>76500</v>
      </c>
      <c r="J90" s="11" t="s">
        <v>25</v>
      </c>
      <c r="K90" s="148" t="s">
        <v>770</v>
      </c>
      <c r="L90" s="148" t="s">
        <v>142</v>
      </c>
      <c r="M90" s="148" t="s">
        <v>143</v>
      </c>
      <c r="N90" s="154">
        <v>3304.82</v>
      </c>
    </row>
    <row r="91" spans="1:14" ht="63" x14ac:dyDescent="0.25">
      <c r="A91" s="13" t="s">
        <v>326</v>
      </c>
      <c r="B91" s="148" t="s">
        <v>351</v>
      </c>
      <c r="C91" s="148" t="s">
        <v>777</v>
      </c>
      <c r="D91" s="148" t="s">
        <v>771</v>
      </c>
      <c r="E91" s="148" t="s">
        <v>772</v>
      </c>
      <c r="F91" s="148" t="s">
        <v>773</v>
      </c>
      <c r="G91" s="148" t="s">
        <v>774</v>
      </c>
      <c r="H91" s="148" t="s">
        <v>476</v>
      </c>
      <c r="I91" s="154">
        <v>240717.97</v>
      </c>
      <c r="J91" s="11" t="s">
        <v>25</v>
      </c>
      <c r="K91" s="148" t="s">
        <v>775</v>
      </c>
      <c r="L91" s="148" t="s">
        <v>142</v>
      </c>
      <c r="M91" s="148" t="s">
        <v>143</v>
      </c>
      <c r="N91" s="154">
        <v>34900.230000000003</v>
      </c>
    </row>
    <row r="92" spans="1:14" s="41" customFormat="1" ht="63" x14ac:dyDescent="0.25">
      <c r="A92" s="171">
        <v>37</v>
      </c>
      <c r="B92" s="171" t="s">
        <v>706</v>
      </c>
      <c r="C92" s="171" t="s">
        <v>478</v>
      </c>
      <c r="D92" s="171" t="s">
        <v>479</v>
      </c>
      <c r="E92" s="171" t="s">
        <v>799</v>
      </c>
      <c r="F92" s="171" t="s">
        <v>800</v>
      </c>
      <c r="G92" s="171"/>
      <c r="H92" s="171" t="s">
        <v>24</v>
      </c>
      <c r="I92" s="174">
        <v>851000</v>
      </c>
      <c r="J92" s="28" t="s">
        <v>25</v>
      </c>
      <c r="K92" s="278" t="s">
        <v>810</v>
      </c>
      <c r="L92" s="171" t="s">
        <v>142</v>
      </c>
      <c r="M92" s="171" t="s">
        <v>143</v>
      </c>
      <c r="N92" s="172">
        <v>0</v>
      </c>
    </row>
    <row r="93" spans="1:14" s="41" customFormat="1" ht="81.75" customHeight="1" x14ac:dyDescent="0.25">
      <c r="A93" s="171">
        <v>38</v>
      </c>
      <c r="B93" s="171" t="s">
        <v>357</v>
      </c>
      <c r="C93" s="171" t="s">
        <v>290</v>
      </c>
      <c r="D93" s="171" t="s">
        <v>340</v>
      </c>
      <c r="E93" s="171" t="s">
        <v>801</v>
      </c>
      <c r="F93" s="171" t="s">
        <v>800</v>
      </c>
      <c r="G93" s="171" t="s">
        <v>802</v>
      </c>
      <c r="H93" s="171" t="s">
        <v>24</v>
      </c>
      <c r="I93" s="174">
        <v>123360</v>
      </c>
      <c r="J93" s="28" t="s">
        <v>25</v>
      </c>
      <c r="K93" s="278" t="s">
        <v>810</v>
      </c>
      <c r="L93" s="171" t="s">
        <v>142</v>
      </c>
      <c r="M93" s="171" t="s">
        <v>143</v>
      </c>
      <c r="N93" s="172">
        <v>22967.35</v>
      </c>
    </row>
    <row r="94" spans="1:14" s="41" customFormat="1" ht="69.95" customHeight="1" x14ac:dyDescent="0.25">
      <c r="A94" s="171">
        <v>39</v>
      </c>
      <c r="B94" s="171" t="s">
        <v>638</v>
      </c>
      <c r="C94" s="171" t="s">
        <v>613</v>
      </c>
      <c r="D94" s="171" t="s">
        <v>614</v>
      </c>
      <c r="E94" s="171" t="s">
        <v>803</v>
      </c>
      <c r="F94" s="171" t="s">
        <v>800</v>
      </c>
      <c r="G94" s="171" t="s">
        <v>802</v>
      </c>
      <c r="H94" s="171" t="s">
        <v>24</v>
      </c>
      <c r="I94" s="174">
        <v>1160000</v>
      </c>
      <c r="J94" s="28" t="s">
        <v>25</v>
      </c>
      <c r="K94" s="278" t="s">
        <v>810</v>
      </c>
      <c r="L94" s="171" t="s">
        <v>804</v>
      </c>
      <c r="M94" s="171" t="s">
        <v>805</v>
      </c>
      <c r="N94" s="172">
        <v>121861.53</v>
      </c>
    </row>
    <row r="95" spans="1:14" s="41" customFormat="1" ht="229.5" customHeight="1" x14ac:dyDescent="0.25">
      <c r="A95" s="171">
        <v>40</v>
      </c>
      <c r="B95" s="171" t="s">
        <v>812</v>
      </c>
      <c r="C95" s="171" t="s">
        <v>809</v>
      </c>
      <c r="D95" s="171" t="s">
        <v>806</v>
      </c>
      <c r="E95" s="171" t="s">
        <v>807</v>
      </c>
      <c r="F95" s="245" t="s">
        <v>802</v>
      </c>
      <c r="G95" s="245" t="s">
        <v>808</v>
      </c>
      <c r="H95" s="245" t="s">
        <v>326</v>
      </c>
      <c r="I95" s="246">
        <v>21318.46</v>
      </c>
      <c r="J95" s="205" t="s">
        <v>25</v>
      </c>
      <c r="K95" s="279" t="s">
        <v>811</v>
      </c>
      <c r="L95" s="247">
        <v>0.11</v>
      </c>
      <c r="M95" s="247">
        <v>0.04</v>
      </c>
      <c r="N95" s="172">
        <v>1142.21</v>
      </c>
    </row>
    <row r="96" spans="1:14" s="40" customFormat="1" ht="94.5" x14ac:dyDescent="0.25">
      <c r="A96" s="242">
        <v>41</v>
      </c>
      <c r="B96" s="242" t="s">
        <v>880</v>
      </c>
      <c r="C96" s="75" t="s">
        <v>873</v>
      </c>
      <c r="D96" s="242" t="s">
        <v>874</v>
      </c>
      <c r="E96" s="243" t="s">
        <v>875</v>
      </c>
      <c r="F96" s="248">
        <v>44188</v>
      </c>
      <c r="G96" s="171"/>
      <c r="H96" s="171">
        <v>60</v>
      </c>
      <c r="I96" s="172">
        <v>377489.78</v>
      </c>
      <c r="J96" s="205" t="s">
        <v>25</v>
      </c>
      <c r="K96" s="171" t="s">
        <v>876</v>
      </c>
      <c r="L96" s="173">
        <v>0.1</v>
      </c>
      <c r="M96" s="173">
        <v>0.03</v>
      </c>
      <c r="N96" s="244"/>
    </row>
    <row r="97" spans="1:16" s="40" customFormat="1" ht="117.75" customHeight="1" x14ac:dyDescent="0.25">
      <c r="A97" s="242">
        <v>42</v>
      </c>
      <c r="B97" s="242" t="s">
        <v>881</v>
      </c>
      <c r="C97" s="242" t="s">
        <v>877</v>
      </c>
      <c r="D97" s="242" t="s">
        <v>874</v>
      </c>
      <c r="E97" s="243" t="s">
        <v>878</v>
      </c>
      <c r="F97" s="248">
        <v>44193</v>
      </c>
      <c r="G97" s="171"/>
      <c r="H97" s="171">
        <v>60</v>
      </c>
      <c r="I97" s="172">
        <v>62480</v>
      </c>
      <c r="J97" s="205" t="s">
        <v>25</v>
      </c>
      <c r="K97" s="171" t="s">
        <v>879</v>
      </c>
      <c r="L97" s="173">
        <v>0.1</v>
      </c>
      <c r="M97" s="173">
        <v>0.03</v>
      </c>
      <c r="N97" s="244"/>
    </row>
    <row r="98" spans="1:16" s="188" customFormat="1" ht="30.75" customHeight="1" x14ac:dyDescent="0.25">
      <c r="A98" s="360"/>
      <c r="B98" s="361" t="s">
        <v>132</v>
      </c>
      <c r="C98" s="24"/>
      <c r="D98" s="216"/>
      <c r="E98" s="216"/>
      <c r="F98" s="216"/>
      <c r="G98" s="216"/>
      <c r="H98" s="216"/>
      <c r="I98" s="82">
        <f>I58+I59+I60+I65+I67+I69+I71+I72+I73+I74+I77+I78+I79+I80+I82+I63+I83+I84+I86+I87+I88+I89+I90+I91+I92+I93+I94+I95+I96+I97</f>
        <v>7709022.6899999995</v>
      </c>
      <c r="J98" s="216" t="s">
        <v>25</v>
      </c>
      <c r="K98" s="216"/>
      <c r="L98" s="216"/>
      <c r="M98" s="216"/>
      <c r="N98" s="362">
        <f>SUM(N56:N97)</f>
        <v>5604597.3700000001</v>
      </c>
    </row>
    <row r="99" spans="1:16" s="188" customFormat="1" ht="30.75" customHeight="1" x14ac:dyDescent="0.25">
      <c r="A99" s="360"/>
      <c r="B99" s="361"/>
      <c r="C99" s="24"/>
      <c r="D99" s="216"/>
      <c r="E99" s="216"/>
      <c r="F99" s="216"/>
      <c r="G99" s="216"/>
      <c r="H99" s="216"/>
      <c r="I99" s="82">
        <f>I56+I57+I61+I62+I64+I66+I68+I70+I75+I81+I85+I76</f>
        <v>1660698.05</v>
      </c>
      <c r="J99" s="216" t="s">
        <v>76</v>
      </c>
      <c r="K99" s="216"/>
      <c r="L99" s="216"/>
      <c r="M99" s="216"/>
      <c r="N99" s="362"/>
      <c r="P99" s="250"/>
    </row>
    <row r="100" spans="1:16" s="162" customFormat="1" ht="35.25" customHeight="1" x14ac:dyDescent="0.25">
      <c r="A100" s="347" t="s">
        <v>257</v>
      </c>
      <c r="B100" s="347"/>
      <c r="C100" s="347"/>
      <c r="D100" s="347"/>
      <c r="E100" s="347"/>
      <c r="F100" s="347"/>
      <c r="G100" s="347"/>
      <c r="H100" s="347"/>
      <c r="I100" s="347"/>
      <c r="J100" s="347"/>
      <c r="K100" s="347"/>
      <c r="L100" s="347"/>
      <c r="M100" s="347"/>
      <c r="N100" s="347"/>
    </row>
    <row r="101" spans="1:16" ht="127.5" customHeight="1" x14ac:dyDescent="0.25">
      <c r="A101" s="13">
        <v>1</v>
      </c>
      <c r="B101" s="13" t="s">
        <v>258</v>
      </c>
      <c r="C101" s="13" t="s">
        <v>259</v>
      </c>
      <c r="D101" s="13" t="s">
        <v>260</v>
      </c>
      <c r="E101" s="13">
        <v>99</v>
      </c>
      <c r="F101" s="13">
        <v>43462</v>
      </c>
      <c r="G101" s="26">
        <v>43462</v>
      </c>
      <c r="H101" s="13">
        <v>60</v>
      </c>
      <c r="I101" s="18">
        <v>800000</v>
      </c>
      <c r="J101" s="13" t="s">
        <v>25</v>
      </c>
      <c r="K101" s="13" t="s">
        <v>261</v>
      </c>
      <c r="L101" s="27">
        <v>0.12</v>
      </c>
      <c r="M101" s="27">
        <v>0.05</v>
      </c>
      <c r="N101" s="9">
        <v>1747424.01</v>
      </c>
    </row>
    <row r="102" spans="1:16" ht="119.25" customHeight="1" x14ac:dyDescent="0.25">
      <c r="A102" s="13">
        <v>2</v>
      </c>
      <c r="B102" s="13" t="s">
        <v>262</v>
      </c>
      <c r="C102" s="13" t="s">
        <v>263</v>
      </c>
      <c r="D102" s="13" t="s">
        <v>264</v>
      </c>
      <c r="E102" s="13">
        <v>102</v>
      </c>
      <c r="F102" s="13">
        <v>43553</v>
      </c>
      <c r="G102" s="26">
        <v>43558</v>
      </c>
      <c r="H102" s="13">
        <v>60</v>
      </c>
      <c r="I102" s="18">
        <v>95000</v>
      </c>
      <c r="J102" s="13" t="s">
        <v>25</v>
      </c>
      <c r="K102" s="13" t="s">
        <v>588</v>
      </c>
      <c r="L102" s="27">
        <v>0.12</v>
      </c>
      <c r="M102" s="27">
        <v>0.05</v>
      </c>
      <c r="N102" s="9">
        <v>190291.91</v>
      </c>
    </row>
    <row r="103" spans="1:16" ht="39.75" customHeight="1" x14ac:dyDescent="0.25">
      <c r="A103" s="13">
        <v>3</v>
      </c>
      <c r="B103" s="13" t="s">
        <v>265</v>
      </c>
      <c r="C103" s="13" t="s">
        <v>266</v>
      </c>
      <c r="D103" s="13" t="s">
        <v>267</v>
      </c>
      <c r="E103" s="13">
        <v>186</v>
      </c>
      <c r="F103" s="13">
        <v>43570</v>
      </c>
      <c r="G103" s="26">
        <v>43572</v>
      </c>
      <c r="H103" s="13">
        <v>56</v>
      </c>
      <c r="I103" s="18">
        <v>263636</v>
      </c>
      <c r="J103" s="13" t="s">
        <v>25</v>
      </c>
      <c r="K103" s="13" t="s">
        <v>268</v>
      </c>
      <c r="L103" s="27">
        <v>0.12</v>
      </c>
      <c r="M103" s="27">
        <v>0.05</v>
      </c>
      <c r="N103" s="9">
        <v>526565.17000000004</v>
      </c>
    </row>
    <row r="104" spans="1:16" ht="62.25" customHeight="1" x14ac:dyDescent="0.25">
      <c r="A104" s="13">
        <v>4</v>
      </c>
      <c r="B104" s="13" t="s">
        <v>269</v>
      </c>
      <c r="C104" s="13" t="s">
        <v>72</v>
      </c>
      <c r="D104" s="13" t="s">
        <v>270</v>
      </c>
      <c r="E104" s="13">
        <v>51</v>
      </c>
      <c r="F104" s="13" t="s">
        <v>271</v>
      </c>
      <c r="G104" s="26">
        <v>43633</v>
      </c>
      <c r="H104" s="13">
        <v>60</v>
      </c>
      <c r="I104" s="18">
        <v>41250</v>
      </c>
      <c r="J104" s="13" t="s">
        <v>76</v>
      </c>
      <c r="K104" s="13" t="s">
        <v>272</v>
      </c>
      <c r="L104" s="27">
        <v>0.12</v>
      </c>
      <c r="M104" s="27">
        <v>0.05</v>
      </c>
      <c r="N104" s="9">
        <v>66759.59</v>
      </c>
    </row>
    <row r="105" spans="1:16" ht="95.25" customHeight="1" x14ac:dyDescent="0.25">
      <c r="A105" s="13">
        <v>5</v>
      </c>
      <c r="B105" s="13" t="s">
        <v>273</v>
      </c>
      <c r="C105" s="13" t="s">
        <v>266</v>
      </c>
      <c r="D105" s="13" t="s">
        <v>274</v>
      </c>
      <c r="E105" s="13">
        <v>1919</v>
      </c>
      <c r="F105" s="13">
        <v>43602</v>
      </c>
      <c r="G105" s="26">
        <v>43607</v>
      </c>
      <c r="H105" s="13">
        <v>60</v>
      </c>
      <c r="I105" s="18">
        <v>88740</v>
      </c>
      <c r="J105" s="13" t="s">
        <v>25</v>
      </c>
      <c r="K105" s="13" t="s">
        <v>275</v>
      </c>
      <c r="L105" s="27">
        <v>0.1</v>
      </c>
      <c r="M105" s="27">
        <v>0.03</v>
      </c>
      <c r="N105" s="9">
        <v>172755.53</v>
      </c>
    </row>
    <row r="106" spans="1:16" ht="74.25" customHeight="1" x14ac:dyDescent="0.25">
      <c r="A106" s="13">
        <v>6</v>
      </c>
      <c r="B106" s="13" t="s">
        <v>273</v>
      </c>
      <c r="C106" s="13" t="s">
        <v>266</v>
      </c>
      <c r="D106" s="13" t="s">
        <v>276</v>
      </c>
      <c r="E106" s="13">
        <v>1935</v>
      </c>
      <c r="F106" s="13">
        <v>43766</v>
      </c>
      <c r="G106" s="26">
        <v>43774</v>
      </c>
      <c r="H106" s="13">
        <v>60</v>
      </c>
      <c r="I106" s="18">
        <v>76886.64</v>
      </c>
      <c r="J106" s="13" t="s">
        <v>25</v>
      </c>
      <c r="K106" s="13" t="s">
        <v>277</v>
      </c>
      <c r="L106" s="27">
        <v>0.1</v>
      </c>
      <c r="M106" s="27">
        <v>0.03</v>
      </c>
      <c r="N106" s="9">
        <v>109736.47</v>
      </c>
    </row>
    <row r="107" spans="1:16" ht="180" customHeight="1" x14ac:dyDescent="0.25">
      <c r="A107" s="13">
        <v>7</v>
      </c>
      <c r="B107" s="13" t="s">
        <v>273</v>
      </c>
      <c r="C107" s="13" t="s">
        <v>266</v>
      </c>
      <c r="D107" s="13" t="s">
        <v>278</v>
      </c>
      <c r="E107" s="13">
        <v>1941</v>
      </c>
      <c r="F107" s="13">
        <v>43794</v>
      </c>
      <c r="G107" s="26">
        <v>43798</v>
      </c>
      <c r="H107" s="13">
        <v>60</v>
      </c>
      <c r="I107" s="18">
        <v>430213</v>
      </c>
      <c r="J107" s="13" t="s">
        <v>25</v>
      </c>
      <c r="K107" s="13" t="s">
        <v>279</v>
      </c>
      <c r="L107" s="27">
        <v>0.1</v>
      </c>
      <c r="M107" s="27">
        <v>0.03</v>
      </c>
      <c r="N107" s="9">
        <v>490129.81</v>
      </c>
    </row>
    <row r="108" spans="1:16" ht="53.25" customHeight="1" x14ac:dyDescent="0.25">
      <c r="A108" s="13">
        <v>8</v>
      </c>
      <c r="B108" s="13" t="s">
        <v>280</v>
      </c>
      <c r="C108" s="13" t="s">
        <v>281</v>
      </c>
      <c r="D108" s="13" t="s">
        <v>282</v>
      </c>
      <c r="E108" s="13">
        <v>1924</v>
      </c>
      <c r="F108" s="13">
        <v>43630</v>
      </c>
      <c r="G108" s="26">
        <v>43648</v>
      </c>
      <c r="H108" s="13">
        <v>60</v>
      </c>
      <c r="I108" s="18">
        <v>300000</v>
      </c>
      <c r="J108" s="13" t="s">
        <v>25</v>
      </c>
      <c r="K108" s="13" t="s">
        <v>283</v>
      </c>
      <c r="L108" s="27">
        <v>0.1</v>
      </c>
      <c r="M108" s="27">
        <v>0.03</v>
      </c>
      <c r="N108" s="9">
        <v>355994.97</v>
      </c>
    </row>
    <row r="109" spans="1:16" ht="108" customHeight="1" x14ac:dyDescent="0.25">
      <c r="A109" s="13">
        <v>9</v>
      </c>
      <c r="B109" s="13" t="s">
        <v>258</v>
      </c>
      <c r="C109" s="38" t="s">
        <v>359</v>
      </c>
      <c r="D109" s="8" t="s">
        <v>360</v>
      </c>
      <c r="E109" s="13">
        <v>112</v>
      </c>
      <c r="F109" s="155">
        <v>43907</v>
      </c>
      <c r="G109" s="26" t="s">
        <v>361</v>
      </c>
      <c r="H109" s="13">
        <v>60</v>
      </c>
      <c r="I109" s="18">
        <v>407485.87</v>
      </c>
      <c r="J109" s="52" t="s">
        <v>25</v>
      </c>
      <c r="K109" s="13" t="s">
        <v>362</v>
      </c>
      <c r="L109" s="27">
        <v>0.1</v>
      </c>
      <c r="M109" s="27">
        <v>0.03</v>
      </c>
      <c r="N109" s="52">
        <v>329074.59000000003</v>
      </c>
      <c r="O109" s="156"/>
    </row>
    <row r="110" spans="1:16" ht="31.5" x14ac:dyDescent="0.25">
      <c r="A110" s="13">
        <v>10</v>
      </c>
      <c r="B110" s="13" t="s">
        <v>363</v>
      </c>
      <c r="C110" s="38" t="s">
        <v>364</v>
      </c>
      <c r="D110" s="8" t="s">
        <v>365</v>
      </c>
      <c r="E110" s="11">
        <v>198</v>
      </c>
      <c r="F110" s="10">
        <v>43907</v>
      </c>
      <c r="G110" s="26">
        <v>43915</v>
      </c>
      <c r="H110" s="11">
        <v>60</v>
      </c>
      <c r="I110" s="18">
        <v>78947</v>
      </c>
      <c r="J110" s="52" t="s">
        <v>25</v>
      </c>
      <c r="K110" s="13" t="s">
        <v>268</v>
      </c>
      <c r="L110" s="27">
        <v>0.1</v>
      </c>
      <c r="M110" s="27">
        <v>0.03</v>
      </c>
      <c r="N110" s="52">
        <v>79181.210000000006</v>
      </c>
      <c r="O110" s="156"/>
    </row>
    <row r="111" spans="1:16" s="157" customFormat="1" ht="188.25" customHeight="1" x14ac:dyDescent="0.25">
      <c r="A111" s="13">
        <v>11</v>
      </c>
      <c r="B111" s="13" t="s">
        <v>366</v>
      </c>
      <c r="C111" s="38" t="s">
        <v>367</v>
      </c>
      <c r="D111" s="8" t="s">
        <v>368</v>
      </c>
      <c r="E111" s="13">
        <v>1</v>
      </c>
      <c r="F111" s="26">
        <v>43840</v>
      </c>
      <c r="G111" s="26" t="s">
        <v>780</v>
      </c>
      <c r="H111" s="13">
        <v>60</v>
      </c>
      <c r="I111" s="18">
        <v>468000</v>
      </c>
      <c r="J111" s="52" t="s">
        <v>25</v>
      </c>
      <c r="K111" s="13" t="s">
        <v>369</v>
      </c>
      <c r="L111" s="27">
        <v>0.1</v>
      </c>
      <c r="M111" s="27">
        <v>0.03</v>
      </c>
      <c r="N111" s="52">
        <v>473826.74</v>
      </c>
      <c r="O111" s="156"/>
    </row>
    <row r="112" spans="1:16" s="157" customFormat="1" ht="113.25" customHeight="1" x14ac:dyDescent="0.25">
      <c r="A112" s="13">
        <v>12</v>
      </c>
      <c r="B112" s="13" t="s">
        <v>366</v>
      </c>
      <c r="C112" s="38" t="s">
        <v>367</v>
      </c>
      <c r="D112" s="8" t="s">
        <v>368</v>
      </c>
      <c r="E112" s="13">
        <v>2</v>
      </c>
      <c r="F112" s="155">
        <v>43880</v>
      </c>
      <c r="G112" s="26" t="s">
        <v>370</v>
      </c>
      <c r="H112" s="13">
        <v>60</v>
      </c>
      <c r="I112" s="18">
        <v>755000</v>
      </c>
      <c r="J112" s="52" t="s">
        <v>25</v>
      </c>
      <c r="K112" s="13" t="s">
        <v>587</v>
      </c>
      <c r="L112" s="27">
        <v>0.1</v>
      </c>
      <c r="M112" s="27">
        <v>0.03</v>
      </c>
      <c r="N112" s="52">
        <v>795257.92</v>
      </c>
      <c r="O112" s="156"/>
    </row>
    <row r="113" spans="1:16" s="157" customFormat="1" ht="87" customHeight="1" x14ac:dyDescent="0.25">
      <c r="A113" s="13">
        <v>13</v>
      </c>
      <c r="B113" s="13" t="s">
        <v>371</v>
      </c>
      <c r="C113" s="38" t="s">
        <v>372</v>
      </c>
      <c r="D113" s="8" t="s">
        <v>373</v>
      </c>
      <c r="E113" s="13">
        <v>2004</v>
      </c>
      <c r="F113" s="155">
        <v>43881</v>
      </c>
      <c r="G113" s="26" t="s">
        <v>374</v>
      </c>
      <c r="H113" s="13">
        <v>60</v>
      </c>
      <c r="I113" s="18">
        <v>178193.7</v>
      </c>
      <c r="J113" s="52" t="s">
        <v>25</v>
      </c>
      <c r="K113" s="13" t="s">
        <v>375</v>
      </c>
      <c r="L113" s="27">
        <v>0.1</v>
      </c>
      <c r="M113" s="27">
        <v>0.03</v>
      </c>
      <c r="N113" s="52">
        <v>175002.61</v>
      </c>
      <c r="O113" s="156"/>
    </row>
    <row r="114" spans="1:16" s="157" customFormat="1" ht="90" customHeight="1" x14ac:dyDescent="0.25">
      <c r="A114" s="13">
        <v>14</v>
      </c>
      <c r="B114" s="13" t="s">
        <v>55</v>
      </c>
      <c r="C114" s="38" t="s">
        <v>376</v>
      </c>
      <c r="D114" s="8" t="s">
        <v>377</v>
      </c>
      <c r="E114" s="13">
        <v>2007</v>
      </c>
      <c r="F114" s="155">
        <v>43907</v>
      </c>
      <c r="G114" s="26" t="s">
        <v>378</v>
      </c>
      <c r="H114" s="13">
        <v>84</v>
      </c>
      <c r="I114" s="18">
        <v>2000000</v>
      </c>
      <c r="J114" s="52" t="s">
        <v>25</v>
      </c>
      <c r="K114" s="13" t="s">
        <v>379</v>
      </c>
      <c r="L114" s="27">
        <v>0.1</v>
      </c>
      <c r="M114" s="27">
        <v>0.03</v>
      </c>
      <c r="N114" s="52">
        <v>1237701.3700000001</v>
      </c>
      <c r="O114" s="156"/>
    </row>
    <row r="115" spans="1:16" ht="47.25" x14ac:dyDescent="0.25">
      <c r="A115" s="13">
        <v>15</v>
      </c>
      <c r="B115" s="13" t="s">
        <v>273</v>
      </c>
      <c r="C115" s="37" t="s">
        <v>539</v>
      </c>
      <c r="D115" s="13" t="s">
        <v>540</v>
      </c>
      <c r="E115" s="13">
        <v>2014</v>
      </c>
      <c r="F115" s="26">
        <v>43959</v>
      </c>
      <c r="G115" s="148" t="s">
        <v>541</v>
      </c>
      <c r="H115" s="13">
        <v>60</v>
      </c>
      <c r="I115" s="18">
        <v>37637</v>
      </c>
      <c r="J115" s="52" t="s">
        <v>25</v>
      </c>
      <c r="K115" s="13" t="s">
        <v>542</v>
      </c>
      <c r="L115" s="27">
        <v>0.1</v>
      </c>
      <c r="M115" s="27">
        <v>0.03</v>
      </c>
      <c r="N115" s="109">
        <v>30912.639999999999</v>
      </c>
    </row>
    <row r="116" spans="1:16" ht="91.5" customHeight="1" x14ac:dyDescent="0.25">
      <c r="A116" s="13">
        <v>16</v>
      </c>
      <c r="B116" s="13" t="s">
        <v>366</v>
      </c>
      <c r="C116" s="38" t="s">
        <v>367</v>
      </c>
      <c r="D116" s="8" t="s">
        <v>368</v>
      </c>
      <c r="E116" s="13">
        <v>4</v>
      </c>
      <c r="F116" s="155">
        <v>43999</v>
      </c>
      <c r="G116" s="26" t="s">
        <v>543</v>
      </c>
      <c r="H116" s="13">
        <v>60</v>
      </c>
      <c r="I116" s="18">
        <v>708825</v>
      </c>
      <c r="J116" s="52" t="s">
        <v>25</v>
      </c>
      <c r="K116" s="13" t="s">
        <v>585</v>
      </c>
      <c r="L116" s="27">
        <v>0.1</v>
      </c>
      <c r="M116" s="27">
        <v>0.03</v>
      </c>
      <c r="N116" s="52">
        <v>424962.66</v>
      </c>
    </row>
    <row r="117" spans="1:16" ht="47.25" x14ac:dyDescent="0.25">
      <c r="A117" s="13">
        <v>17</v>
      </c>
      <c r="B117" s="13" t="s">
        <v>55</v>
      </c>
      <c r="C117" s="38" t="s">
        <v>376</v>
      </c>
      <c r="D117" s="8" t="s">
        <v>377</v>
      </c>
      <c r="E117" s="13">
        <v>50</v>
      </c>
      <c r="F117" s="155">
        <v>43556</v>
      </c>
      <c r="G117" s="26" t="s">
        <v>544</v>
      </c>
      <c r="H117" s="13">
        <v>84</v>
      </c>
      <c r="I117" s="18">
        <v>800000</v>
      </c>
      <c r="J117" s="52" t="s">
        <v>25</v>
      </c>
      <c r="K117" s="13" t="s">
        <v>545</v>
      </c>
      <c r="L117" s="27">
        <v>0.1</v>
      </c>
      <c r="M117" s="27">
        <v>0.03</v>
      </c>
      <c r="N117" s="52">
        <f>820475.63+2727.05+80161.18+85017.05+83398.16+267023.11+89140.77+88112.71+93738.32</f>
        <v>1609793.9800000002</v>
      </c>
    </row>
    <row r="118" spans="1:16" ht="85.5" customHeight="1" x14ac:dyDescent="0.25">
      <c r="A118" s="13">
        <v>18</v>
      </c>
      <c r="B118" s="13" t="s">
        <v>546</v>
      </c>
      <c r="C118" s="38" t="s">
        <v>547</v>
      </c>
      <c r="D118" s="8" t="s">
        <v>548</v>
      </c>
      <c r="E118" s="13">
        <v>2021</v>
      </c>
      <c r="F118" s="155">
        <v>43969</v>
      </c>
      <c r="G118" s="26" t="s">
        <v>549</v>
      </c>
      <c r="H118" s="13">
        <v>60</v>
      </c>
      <c r="I118" s="18">
        <v>78696</v>
      </c>
      <c r="J118" s="52" t="s">
        <v>25</v>
      </c>
      <c r="K118" s="13" t="s">
        <v>586</v>
      </c>
      <c r="L118" s="27">
        <v>0.1</v>
      </c>
      <c r="M118" s="27">
        <v>0.03</v>
      </c>
      <c r="N118" s="52">
        <v>63565.68</v>
      </c>
    </row>
    <row r="119" spans="1:16" s="157" customFormat="1" ht="91.5" customHeight="1" x14ac:dyDescent="0.25">
      <c r="A119" s="13">
        <v>19</v>
      </c>
      <c r="B119" s="13" t="s">
        <v>273</v>
      </c>
      <c r="C119" s="37" t="s">
        <v>539</v>
      </c>
      <c r="D119" s="13" t="s">
        <v>540</v>
      </c>
      <c r="E119" s="13">
        <v>2028</v>
      </c>
      <c r="F119" s="26">
        <v>44071</v>
      </c>
      <c r="G119" s="148" t="s">
        <v>643</v>
      </c>
      <c r="H119" s="13">
        <v>60</v>
      </c>
      <c r="I119" s="18">
        <v>57600</v>
      </c>
      <c r="J119" s="52" t="s">
        <v>25</v>
      </c>
      <c r="K119" s="13" t="s">
        <v>781</v>
      </c>
      <c r="L119" s="27">
        <v>0.1</v>
      </c>
      <c r="M119" s="27">
        <v>0.03</v>
      </c>
      <c r="N119" s="109">
        <v>25735.83</v>
      </c>
      <c r="P119" s="156"/>
    </row>
    <row r="120" spans="1:16" s="157" customFormat="1" ht="71.25" customHeight="1" x14ac:dyDescent="0.25">
      <c r="A120" s="13">
        <v>20</v>
      </c>
      <c r="B120" s="13" t="s">
        <v>644</v>
      </c>
      <c r="C120" s="38" t="s">
        <v>547</v>
      </c>
      <c r="D120" s="8" t="s">
        <v>548</v>
      </c>
      <c r="E120" s="13">
        <v>2030</v>
      </c>
      <c r="F120" s="155">
        <v>44078</v>
      </c>
      <c r="G120" s="26" t="s">
        <v>645</v>
      </c>
      <c r="H120" s="13">
        <v>60</v>
      </c>
      <c r="I120" s="18">
        <v>29700</v>
      </c>
      <c r="J120" s="52" t="s">
        <v>76</v>
      </c>
      <c r="K120" s="13" t="s">
        <v>646</v>
      </c>
      <c r="L120" s="27">
        <v>0.1</v>
      </c>
      <c r="M120" s="27">
        <v>0.03</v>
      </c>
      <c r="N120" s="52">
        <v>2316.79</v>
      </c>
      <c r="P120" s="156"/>
    </row>
    <row r="121" spans="1:16" ht="107.25" customHeight="1" x14ac:dyDescent="0.25">
      <c r="A121" s="13">
        <v>21</v>
      </c>
      <c r="B121" s="13" t="s">
        <v>647</v>
      </c>
      <c r="C121" s="38" t="s">
        <v>648</v>
      </c>
      <c r="D121" s="8" t="s">
        <v>649</v>
      </c>
      <c r="E121" s="13">
        <v>118</v>
      </c>
      <c r="F121" s="26" t="s">
        <v>650</v>
      </c>
      <c r="G121" s="26" t="s">
        <v>651</v>
      </c>
      <c r="H121" s="13">
        <v>60</v>
      </c>
      <c r="I121" s="18">
        <v>148576.54999999999</v>
      </c>
      <c r="J121" s="52" t="s">
        <v>76</v>
      </c>
      <c r="K121" s="13" t="s">
        <v>652</v>
      </c>
      <c r="L121" s="27">
        <v>0.1</v>
      </c>
      <c r="M121" s="27">
        <v>0.03</v>
      </c>
      <c r="N121" s="52">
        <v>62220.22</v>
      </c>
    </row>
    <row r="122" spans="1:16" ht="39" customHeight="1" x14ac:dyDescent="0.25">
      <c r="A122" s="13">
        <v>22</v>
      </c>
      <c r="B122" s="13" t="s">
        <v>653</v>
      </c>
      <c r="C122" s="38" t="s">
        <v>364</v>
      </c>
      <c r="D122" s="8" t="s">
        <v>654</v>
      </c>
      <c r="E122" s="11">
        <v>208</v>
      </c>
      <c r="F122" s="10">
        <v>44060</v>
      </c>
      <c r="G122" s="189"/>
      <c r="H122" s="11">
        <v>60</v>
      </c>
      <c r="I122" s="18">
        <v>437795</v>
      </c>
      <c r="J122" s="52" t="s">
        <v>25</v>
      </c>
      <c r="K122" s="13" t="s">
        <v>268</v>
      </c>
      <c r="L122" s="27">
        <v>0.1</v>
      </c>
      <c r="M122" s="27">
        <v>0.03</v>
      </c>
      <c r="N122" s="52">
        <v>71471.89</v>
      </c>
    </row>
    <row r="123" spans="1:16" ht="78" customHeight="1" x14ac:dyDescent="0.25">
      <c r="A123" s="13">
        <v>23</v>
      </c>
      <c r="B123" s="13" t="s">
        <v>655</v>
      </c>
      <c r="C123" s="38" t="s">
        <v>648</v>
      </c>
      <c r="D123" s="8" t="s">
        <v>656</v>
      </c>
      <c r="E123" s="11">
        <v>120</v>
      </c>
      <c r="F123" s="10">
        <v>44075</v>
      </c>
      <c r="G123" s="189" t="s">
        <v>657</v>
      </c>
      <c r="H123" s="11">
        <v>60</v>
      </c>
      <c r="I123" s="18">
        <v>159410</v>
      </c>
      <c r="J123" s="52" t="s">
        <v>76</v>
      </c>
      <c r="K123" s="13" t="s">
        <v>658</v>
      </c>
      <c r="L123" s="27">
        <v>0.1</v>
      </c>
      <c r="M123" s="27">
        <v>0.03</v>
      </c>
      <c r="N123" s="52">
        <v>51557.03</v>
      </c>
    </row>
    <row r="124" spans="1:16" ht="78" customHeight="1" x14ac:dyDescent="0.25">
      <c r="A124" s="13">
        <v>24</v>
      </c>
      <c r="B124" s="13" t="s">
        <v>262</v>
      </c>
      <c r="C124" s="38" t="s">
        <v>778</v>
      </c>
      <c r="D124" s="39" t="s">
        <v>264</v>
      </c>
      <c r="E124" s="11">
        <v>121</v>
      </c>
      <c r="F124" s="145">
        <v>44109</v>
      </c>
      <c r="G124" s="190" t="s">
        <v>782</v>
      </c>
      <c r="H124" s="11">
        <v>60</v>
      </c>
      <c r="I124" s="18">
        <v>145782</v>
      </c>
      <c r="J124" s="52" t="s">
        <v>25</v>
      </c>
      <c r="K124" s="13" t="s">
        <v>779</v>
      </c>
      <c r="L124" s="27">
        <v>0.1</v>
      </c>
      <c r="M124" s="27">
        <v>0.03</v>
      </c>
      <c r="N124" s="52">
        <v>10614.81</v>
      </c>
    </row>
    <row r="125" spans="1:16" ht="78" customHeight="1" x14ac:dyDescent="0.25">
      <c r="A125" s="13">
        <v>25</v>
      </c>
      <c r="B125" s="13" t="s">
        <v>265</v>
      </c>
      <c r="C125" s="37" t="s">
        <v>539</v>
      </c>
      <c r="D125" s="39" t="s">
        <v>267</v>
      </c>
      <c r="E125" s="11">
        <v>211</v>
      </c>
      <c r="F125" s="145">
        <v>44116</v>
      </c>
      <c r="G125" s="26">
        <v>44193</v>
      </c>
      <c r="H125" s="11">
        <v>60</v>
      </c>
      <c r="I125" s="18">
        <v>150000</v>
      </c>
      <c r="J125" s="52" t="s">
        <v>25</v>
      </c>
      <c r="K125" s="13" t="s">
        <v>268</v>
      </c>
      <c r="L125" s="27">
        <v>0.1</v>
      </c>
      <c r="M125" s="27">
        <v>0.03</v>
      </c>
      <c r="N125" s="52">
        <v>71.34</v>
      </c>
    </row>
    <row r="126" spans="1:16" s="41" customFormat="1" ht="113.25" customHeight="1" x14ac:dyDescent="0.25">
      <c r="A126" s="13">
        <v>26</v>
      </c>
      <c r="B126" s="137" t="s">
        <v>258</v>
      </c>
      <c r="C126" s="192" t="s">
        <v>359</v>
      </c>
      <c r="D126" s="193" t="s">
        <v>360</v>
      </c>
      <c r="E126" s="137">
        <v>122</v>
      </c>
      <c r="F126" s="194">
        <v>44145</v>
      </c>
      <c r="G126" s="195" t="s">
        <v>814</v>
      </c>
      <c r="H126" s="191">
        <v>60</v>
      </c>
      <c r="I126" s="18">
        <v>916175.17</v>
      </c>
      <c r="J126" s="196" t="s">
        <v>25</v>
      </c>
      <c r="K126" s="137" t="s">
        <v>813</v>
      </c>
      <c r="L126" s="197">
        <v>0.1</v>
      </c>
      <c r="M126" s="198">
        <v>0.03</v>
      </c>
      <c r="N126" s="52">
        <v>51639.519999999997</v>
      </c>
      <c r="P126" s="176"/>
    </row>
    <row r="127" spans="1:16" s="177" customFormat="1" ht="58.5" customHeight="1" x14ac:dyDescent="0.25">
      <c r="A127" s="13">
        <v>27</v>
      </c>
      <c r="B127" s="13" t="s">
        <v>273</v>
      </c>
      <c r="C127" s="43" t="s">
        <v>539</v>
      </c>
      <c r="D127" s="199" t="s">
        <v>540</v>
      </c>
      <c r="E127" s="13">
        <v>2034</v>
      </c>
      <c r="F127" s="26">
        <v>44147</v>
      </c>
      <c r="G127" s="152" t="s">
        <v>815</v>
      </c>
      <c r="H127" s="37">
        <v>60</v>
      </c>
      <c r="I127" s="18">
        <v>100000</v>
      </c>
      <c r="J127" s="52" t="s">
        <v>25</v>
      </c>
      <c r="K127" s="13" t="s">
        <v>816</v>
      </c>
      <c r="L127" s="27">
        <v>0.1</v>
      </c>
      <c r="M127" s="27">
        <v>0.03</v>
      </c>
      <c r="N127" s="52">
        <v>12684.85</v>
      </c>
      <c r="P127" s="178"/>
    </row>
    <row r="128" spans="1:16" s="177" customFormat="1" ht="110.25" customHeight="1" x14ac:dyDescent="0.25">
      <c r="A128" s="13">
        <v>28</v>
      </c>
      <c r="B128" s="29" t="s">
        <v>371</v>
      </c>
      <c r="C128" s="44" t="s">
        <v>372</v>
      </c>
      <c r="D128" s="39" t="s">
        <v>373</v>
      </c>
      <c r="E128" s="29">
        <v>2038</v>
      </c>
      <c r="F128" s="45">
        <v>44146</v>
      </c>
      <c r="G128" s="91" t="s">
        <v>818</v>
      </c>
      <c r="H128" s="43">
        <v>60</v>
      </c>
      <c r="I128" s="18">
        <v>306500</v>
      </c>
      <c r="J128" s="51" t="s">
        <v>25</v>
      </c>
      <c r="K128" s="13" t="s">
        <v>817</v>
      </c>
      <c r="L128" s="89">
        <v>0.1</v>
      </c>
      <c r="M128" s="90">
        <v>0.03</v>
      </c>
      <c r="N128" s="52">
        <v>18695.3</v>
      </c>
      <c r="P128" s="178"/>
    </row>
    <row r="129" spans="1:17" s="200" customFormat="1" ht="68.25" customHeight="1" x14ac:dyDescent="0.25">
      <c r="A129" s="13">
        <v>29</v>
      </c>
      <c r="B129" s="13" t="s">
        <v>708</v>
      </c>
      <c r="C129" s="38" t="s">
        <v>648</v>
      </c>
      <c r="D129" s="39" t="s">
        <v>819</v>
      </c>
      <c r="E129" s="180">
        <v>2032</v>
      </c>
      <c r="F129" s="145">
        <v>44145</v>
      </c>
      <c r="G129" s="179" t="s">
        <v>824</v>
      </c>
      <c r="H129" s="180">
        <v>60</v>
      </c>
      <c r="I129" s="18">
        <v>809697</v>
      </c>
      <c r="J129" s="52" t="s">
        <v>25</v>
      </c>
      <c r="K129" s="13" t="s">
        <v>820</v>
      </c>
      <c r="L129" s="27">
        <v>0.1</v>
      </c>
      <c r="M129" s="27">
        <v>0.03</v>
      </c>
      <c r="N129" s="52">
        <v>53124.95</v>
      </c>
    </row>
    <row r="130" spans="1:17" s="200" customFormat="1" ht="82.5" customHeight="1" x14ac:dyDescent="0.25">
      <c r="A130" s="13">
        <v>30</v>
      </c>
      <c r="B130" s="181" t="s">
        <v>825</v>
      </c>
      <c r="C130" s="38" t="s">
        <v>648</v>
      </c>
      <c r="D130" s="39" t="s">
        <v>821</v>
      </c>
      <c r="E130" s="180">
        <v>58</v>
      </c>
      <c r="F130" s="181" t="s">
        <v>826</v>
      </c>
      <c r="G130" s="179" t="s">
        <v>822</v>
      </c>
      <c r="H130" s="11">
        <v>60</v>
      </c>
      <c r="I130" s="18">
        <v>165418.20000000001</v>
      </c>
      <c r="J130" s="52" t="s">
        <v>25</v>
      </c>
      <c r="K130" s="13" t="s">
        <v>823</v>
      </c>
      <c r="L130" s="27">
        <v>0.1</v>
      </c>
      <c r="M130" s="27">
        <v>0.03</v>
      </c>
      <c r="N130" s="52">
        <v>25138.43</v>
      </c>
      <c r="Q130" s="176"/>
    </row>
    <row r="131" spans="1:17" s="264" customFormat="1" ht="30.75" customHeight="1" x14ac:dyDescent="0.25">
      <c r="A131" s="258">
        <v>31</v>
      </c>
      <c r="B131" s="259" t="s">
        <v>884</v>
      </c>
      <c r="C131" s="259" t="s">
        <v>364</v>
      </c>
      <c r="D131" s="259" t="s">
        <v>885</v>
      </c>
      <c r="E131" s="260">
        <v>216</v>
      </c>
      <c r="F131" s="261">
        <v>44186</v>
      </c>
      <c r="G131" s="259"/>
      <c r="H131" s="275">
        <v>60</v>
      </c>
      <c r="I131" s="18">
        <v>111360</v>
      </c>
      <c r="J131" s="273" t="s">
        <v>25</v>
      </c>
      <c r="K131" s="275" t="s">
        <v>268</v>
      </c>
      <c r="L131" s="252">
        <v>0.1</v>
      </c>
      <c r="M131" s="252">
        <v>0.03</v>
      </c>
      <c r="N131" s="262"/>
      <c r="O131" s="263"/>
    </row>
    <row r="132" spans="1:17" s="264" customFormat="1" ht="94.5" x14ac:dyDescent="0.25">
      <c r="A132" s="258">
        <v>32</v>
      </c>
      <c r="B132" s="265" t="s">
        <v>644</v>
      </c>
      <c r="C132" s="266" t="s">
        <v>547</v>
      </c>
      <c r="D132" s="267" t="s">
        <v>882</v>
      </c>
      <c r="E132" s="258">
        <v>2042</v>
      </c>
      <c r="F132" s="268">
        <v>44189</v>
      </c>
      <c r="G132" s="269"/>
      <c r="H132" s="258">
        <v>60</v>
      </c>
      <c r="I132" s="18">
        <v>63000</v>
      </c>
      <c r="J132" s="274" t="s">
        <v>76</v>
      </c>
      <c r="K132" s="276" t="s">
        <v>883</v>
      </c>
      <c r="L132" s="270">
        <v>0.1</v>
      </c>
      <c r="M132" s="271">
        <v>0.03</v>
      </c>
      <c r="N132" s="272"/>
      <c r="O132" s="178"/>
    </row>
    <row r="133" spans="1:17" s="188" customFormat="1" ht="28.5" customHeight="1" x14ac:dyDescent="0.25">
      <c r="A133" s="348"/>
      <c r="B133" s="350" t="s">
        <v>132</v>
      </c>
      <c r="C133" s="201"/>
      <c r="D133" s="217"/>
      <c r="E133" s="6"/>
      <c r="F133" s="6"/>
      <c r="G133" s="6"/>
      <c r="H133" s="6"/>
      <c r="I133" s="185">
        <f>I101+I102+I103+I105+I106+I107+I108+I109+I110+I112+I113+I114+I115+I116+I117+I118+I111+I119+I122+I124+I125+I126+I127+I128+I129+I130+I131</f>
        <v>10767587.58</v>
      </c>
      <c r="J133" s="6" t="s">
        <v>25</v>
      </c>
      <c r="K133" s="6"/>
      <c r="L133" s="6"/>
      <c r="M133" s="6"/>
      <c r="N133" s="352">
        <f>SUM(N101:N132)</f>
        <v>9264207.8199999984</v>
      </c>
    </row>
    <row r="134" spans="1:17" s="188" customFormat="1" ht="28.5" customHeight="1" x14ac:dyDescent="0.25">
      <c r="A134" s="349"/>
      <c r="B134" s="351"/>
      <c r="C134" s="201"/>
      <c r="D134" s="217"/>
      <c r="E134" s="6"/>
      <c r="F134" s="6"/>
      <c r="G134" s="6"/>
      <c r="H134" s="6"/>
      <c r="I134" s="185">
        <f>I104+I120+I121+I123+I132</f>
        <v>441936.55</v>
      </c>
      <c r="J134" s="6" t="s">
        <v>471</v>
      </c>
      <c r="K134" s="6"/>
      <c r="L134" s="6"/>
      <c r="M134" s="6"/>
      <c r="N134" s="353"/>
    </row>
    <row r="135" spans="1:17" s="158" customFormat="1" ht="30" customHeight="1" x14ac:dyDescent="0.25">
      <c r="A135" s="354">
        <f>A52+A97+A132</f>
        <v>119</v>
      </c>
      <c r="B135" s="356" t="s">
        <v>284</v>
      </c>
      <c r="C135" s="46"/>
      <c r="D135" s="105"/>
      <c r="E135" s="222"/>
      <c r="F135" s="222"/>
      <c r="G135" s="222"/>
      <c r="H135" s="222"/>
      <c r="I135" s="84">
        <f>I53+I98+I133</f>
        <v>24108835.27</v>
      </c>
      <c r="J135" s="222" t="s">
        <v>25</v>
      </c>
      <c r="K135" s="222"/>
      <c r="L135" s="222"/>
      <c r="M135" s="222"/>
      <c r="N135" s="358">
        <f>N133+N98+N53</f>
        <v>22774913.529999997</v>
      </c>
    </row>
    <row r="136" spans="1:17" s="162" customFormat="1" ht="30" customHeight="1" x14ac:dyDescent="0.25">
      <c r="A136" s="355"/>
      <c r="B136" s="357"/>
      <c r="C136" s="159"/>
      <c r="D136" s="160"/>
      <c r="E136" s="161"/>
      <c r="F136" s="161"/>
      <c r="G136" s="161"/>
      <c r="H136" s="161"/>
      <c r="I136" s="84">
        <f>I54+I99+I134</f>
        <v>7867297.5999999996</v>
      </c>
      <c r="J136" s="222" t="s">
        <v>471</v>
      </c>
      <c r="K136" s="161"/>
      <c r="L136" s="161"/>
      <c r="M136" s="161"/>
      <c r="N136" s="359"/>
    </row>
  </sheetData>
  <mergeCells count="22">
    <mergeCell ref="A98:A99"/>
    <mergeCell ref="B98:B99"/>
    <mergeCell ref="N98:N99"/>
    <mergeCell ref="I1:N1"/>
    <mergeCell ref="A2:N2"/>
    <mergeCell ref="A3:N3"/>
    <mergeCell ref="A4:A5"/>
    <mergeCell ref="B4:D4"/>
    <mergeCell ref="E4:M4"/>
    <mergeCell ref="N4:N5"/>
    <mergeCell ref="A7:N7"/>
    <mergeCell ref="A53:A54"/>
    <mergeCell ref="B53:B54"/>
    <mergeCell ref="N53:N54"/>
    <mergeCell ref="A55:N55"/>
    <mergeCell ref="A100:N100"/>
    <mergeCell ref="A133:A134"/>
    <mergeCell ref="B133:B134"/>
    <mergeCell ref="N133:N134"/>
    <mergeCell ref="A135:A136"/>
    <mergeCell ref="B135:B136"/>
    <mergeCell ref="N135:N136"/>
  </mergeCells>
  <pageMargins left="0.39370078740157483" right="0.39370078740157483" top="0.39370078740157483" bottom="0.39370078740157483" header="0" footer="0"/>
  <pageSetup paperSize="9" scale="4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3"/>
  <sheetViews>
    <sheetView view="pageBreakPreview" topLeftCell="A40" zoomScale="70" zoomScaleNormal="60" zoomScaleSheetLayoutView="70" workbookViewId="0">
      <selection activeCell="G8" sqref="G8"/>
    </sheetView>
  </sheetViews>
  <sheetFormatPr defaultRowHeight="15.75" x14ac:dyDescent="0.25"/>
  <cols>
    <col min="1" max="1" width="5.28515625" style="2" customWidth="1"/>
    <col min="2" max="2" width="28.140625" style="40" customWidth="1"/>
    <col min="3" max="3" width="27.5703125" style="40" customWidth="1"/>
    <col min="4" max="4" width="26.28515625" style="40" customWidth="1"/>
    <col min="5" max="5" width="10.5703125" style="40" customWidth="1"/>
    <col min="6" max="6" width="15.42578125" style="40" customWidth="1"/>
    <col min="7" max="7" width="22.140625" style="2" customWidth="1"/>
    <col min="8" max="8" width="13.28515625" style="40" customWidth="1"/>
    <col min="9" max="9" width="17" style="40" customWidth="1"/>
    <col min="10" max="10" width="18" style="40" customWidth="1"/>
    <col min="11" max="11" width="13" style="2" customWidth="1"/>
    <col min="12" max="12" width="14.5703125" style="40" customWidth="1"/>
    <col min="13" max="13" width="16.85546875" style="2" customWidth="1"/>
    <col min="14" max="14" width="14.42578125" style="40" customWidth="1"/>
    <col min="15" max="16" width="17.7109375" style="40" customWidth="1"/>
    <col min="17" max="17" width="19.28515625" style="40" customWidth="1"/>
    <col min="18" max="18" width="18.5703125" style="40" customWidth="1"/>
    <col min="19" max="19" width="19.42578125" style="40" customWidth="1"/>
    <col min="20" max="22" width="19.85546875" style="40" customWidth="1"/>
    <col min="23" max="23" width="16.5703125" style="40" customWidth="1"/>
    <col min="24" max="24" width="13.28515625" style="40" customWidth="1"/>
    <col min="25" max="255" width="9.140625" style="40"/>
    <col min="256" max="256" width="9.28515625" style="40" bestFit="1" customWidth="1"/>
    <col min="257" max="257" width="28.140625" style="40" customWidth="1"/>
    <col min="258" max="258" width="27.5703125" style="40" customWidth="1"/>
    <col min="259" max="259" width="32.140625" style="40" customWidth="1"/>
    <col min="260" max="260" width="13.5703125" style="40" customWidth="1"/>
    <col min="261" max="261" width="15.42578125" style="40" customWidth="1"/>
    <col min="262" max="262" width="17.140625" style="40" customWidth="1"/>
    <col min="263" max="263" width="13.28515625" style="40" customWidth="1"/>
    <col min="264" max="264" width="21.7109375" style="40" customWidth="1"/>
    <col min="265" max="265" width="51.42578125" style="40" customWidth="1"/>
    <col min="266" max="266" width="14.85546875" style="40" customWidth="1"/>
    <col min="267" max="267" width="16.85546875" style="40" customWidth="1"/>
    <col min="268" max="268" width="19.5703125" style="40" customWidth="1"/>
    <col min="269" max="269" width="14.42578125" style="40" customWidth="1"/>
    <col min="270" max="272" width="17.7109375" style="40" customWidth="1"/>
    <col min="273" max="273" width="19.28515625" style="40" customWidth="1"/>
    <col min="274" max="274" width="18.5703125" style="40" customWidth="1"/>
    <col min="275" max="275" width="19.42578125" style="40" customWidth="1"/>
    <col min="276" max="278" width="19.85546875" style="40" customWidth="1"/>
    <col min="279" max="279" width="16.5703125" style="40" customWidth="1"/>
    <col min="280" max="280" width="13.28515625" style="40" customWidth="1"/>
    <col min="281" max="511" width="9.140625" style="40"/>
    <col min="512" max="512" width="9.28515625" style="40" bestFit="1" customWidth="1"/>
    <col min="513" max="513" width="28.140625" style="40" customWidth="1"/>
    <col min="514" max="514" width="27.5703125" style="40" customWidth="1"/>
    <col min="515" max="515" width="32.140625" style="40" customWidth="1"/>
    <col min="516" max="516" width="13.5703125" style="40" customWidth="1"/>
    <col min="517" max="517" width="15.42578125" style="40" customWidth="1"/>
    <col min="518" max="518" width="17.140625" style="40" customWidth="1"/>
    <col min="519" max="519" width="13.28515625" style="40" customWidth="1"/>
    <col min="520" max="520" width="21.7109375" style="40" customWidth="1"/>
    <col min="521" max="521" width="51.42578125" style="40" customWidth="1"/>
    <col min="522" max="522" width="14.85546875" style="40" customWidth="1"/>
    <col min="523" max="523" width="16.85546875" style="40" customWidth="1"/>
    <col min="524" max="524" width="19.5703125" style="40" customWidth="1"/>
    <col min="525" max="525" width="14.42578125" style="40" customWidth="1"/>
    <col min="526" max="528" width="17.7109375" style="40" customWidth="1"/>
    <col min="529" max="529" width="19.28515625" style="40" customWidth="1"/>
    <col min="530" max="530" width="18.5703125" style="40" customWidth="1"/>
    <col min="531" max="531" width="19.42578125" style="40" customWidth="1"/>
    <col min="532" max="534" width="19.85546875" style="40" customWidth="1"/>
    <col min="535" max="535" width="16.5703125" style="40" customWidth="1"/>
    <col min="536" max="536" width="13.28515625" style="40" customWidth="1"/>
    <col min="537" max="767" width="9.140625" style="40"/>
    <col min="768" max="768" width="9.28515625" style="40" bestFit="1" customWidth="1"/>
    <col min="769" max="769" width="28.140625" style="40" customWidth="1"/>
    <col min="770" max="770" width="27.5703125" style="40" customWidth="1"/>
    <col min="771" max="771" width="32.140625" style="40" customWidth="1"/>
    <col min="772" max="772" width="13.5703125" style="40" customWidth="1"/>
    <col min="773" max="773" width="15.42578125" style="40" customWidth="1"/>
    <col min="774" max="774" width="17.140625" style="40" customWidth="1"/>
    <col min="775" max="775" width="13.28515625" style="40" customWidth="1"/>
    <col min="776" max="776" width="21.7109375" style="40" customWidth="1"/>
    <col min="777" max="777" width="51.42578125" style="40" customWidth="1"/>
    <col min="778" max="778" width="14.85546875" style="40" customWidth="1"/>
    <col min="779" max="779" width="16.85546875" style="40" customWidth="1"/>
    <col min="780" max="780" width="19.5703125" style="40" customWidth="1"/>
    <col min="781" max="781" width="14.42578125" style="40" customWidth="1"/>
    <col min="782" max="784" width="17.7109375" style="40" customWidth="1"/>
    <col min="785" max="785" width="19.28515625" style="40" customWidth="1"/>
    <col min="786" max="786" width="18.5703125" style="40" customWidth="1"/>
    <col min="787" max="787" width="19.42578125" style="40" customWidth="1"/>
    <col min="788" max="790" width="19.85546875" style="40" customWidth="1"/>
    <col min="791" max="791" width="16.5703125" style="40" customWidth="1"/>
    <col min="792" max="792" width="13.28515625" style="40" customWidth="1"/>
    <col min="793" max="1023" width="9.140625" style="40"/>
    <col min="1024" max="1024" width="9.28515625" style="40" bestFit="1" customWidth="1"/>
    <col min="1025" max="1025" width="28.140625" style="40" customWidth="1"/>
    <col min="1026" max="1026" width="27.5703125" style="40" customWidth="1"/>
    <col min="1027" max="1027" width="32.140625" style="40" customWidth="1"/>
    <col min="1028" max="1028" width="13.5703125" style="40" customWidth="1"/>
    <col min="1029" max="1029" width="15.42578125" style="40" customWidth="1"/>
    <col min="1030" max="1030" width="17.140625" style="40" customWidth="1"/>
    <col min="1031" max="1031" width="13.28515625" style="40" customWidth="1"/>
    <col min="1032" max="1032" width="21.7109375" style="40" customWidth="1"/>
    <col min="1033" max="1033" width="51.42578125" style="40" customWidth="1"/>
    <col min="1034" max="1034" width="14.85546875" style="40" customWidth="1"/>
    <col min="1035" max="1035" width="16.85546875" style="40" customWidth="1"/>
    <col min="1036" max="1036" width="19.5703125" style="40" customWidth="1"/>
    <col min="1037" max="1037" width="14.42578125" style="40" customWidth="1"/>
    <col min="1038" max="1040" width="17.7109375" style="40" customWidth="1"/>
    <col min="1041" max="1041" width="19.28515625" style="40" customWidth="1"/>
    <col min="1042" max="1042" width="18.5703125" style="40" customWidth="1"/>
    <col min="1043" max="1043" width="19.42578125" style="40" customWidth="1"/>
    <col min="1044" max="1046" width="19.85546875" style="40" customWidth="1"/>
    <col min="1047" max="1047" width="16.5703125" style="40" customWidth="1"/>
    <col min="1048" max="1048" width="13.28515625" style="40" customWidth="1"/>
    <col min="1049" max="1279" width="9.140625" style="40"/>
    <col min="1280" max="1280" width="9.28515625" style="40" bestFit="1" customWidth="1"/>
    <col min="1281" max="1281" width="28.140625" style="40" customWidth="1"/>
    <col min="1282" max="1282" width="27.5703125" style="40" customWidth="1"/>
    <col min="1283" max="1283" width="32.140625" style="40" customWidth="1"/>
    <col min="1284" max="1284" width="13.5703125" style="40" customWidth="1"/>
    <col min="1285" max="1285" width="15.42578125" style="40" customWidth="1"/>
    <col min="1286" max="1286" width="17.140625" style="40" customWidth="1"/>
    <col min="1287" max="1287" width="13.28515625" style="40" customWidth="1"/>
    <col min="1288" max="1288" width="21.7109375" style="40" customWidth="1"/>
    <col min="1289" max="1289" width="51.42578125" style="40" customWidth="1"/>
    <col min="1290" max="1290" width="14.85546875" style="40" customWidth="1"/>
    <col min="1291" max="1291" width="16.85546875" style="40" customWidth="1"/>
    <col min="1292" max="1292" width="19.5703125" style="40" customWidth="1"/>
    <col min="1293" max="1293" width="14.42578125" style="40" customWidth="1"/>
    <col min="1294" max="1296" width="17.7109375" style="40" customWidth="1"/>
    <col min="1297" max="1297" width="19.28515625" style="40" customWidth="1"/>
    <col min="1298" max="1298" width="18.5703125" style="40" customWidth="1"/>
    <col min="1299" max="1299" width="19.42578125" style="40" customWidth="1"/>
    <col min="1300" max="1302" width="19.85546875" style="40" customWidth="1"/>
    <col min="1303" max="1303" width="16.5703125" style="40" customWidth="1"/>
    <col min="1304" max="1304" width="13.28515625" style="40" customWidth="1"/>
    <col min="1305" max="1535" width="9.140625" style="40"/>
    <col min="1536" max="1536" width="9.28515625" style="40" bestFit="1" customWidth="1"/>
    <col min="1537" max="1537" width="28.140625" style="40" customWidth="1"/>
    <col min="1538" max="1538" width="27.5703125" style="40" customWidth="1"/>
    <col min="1539" max="1539" width="32.140625" style="40" customWidth="1"/>
    <col min="1540" max="1540" width="13.5703125" style="40" customWidth="1"/>
    <col min="1541" max="1541" width="15.42578125" style="40" customWidth="1"/>
    <col min="1542" max="1542" width="17.140625" style="40" customWidth="1"/>
    <col min="1543" max="1543" width="13.28515625" style="40" customWidth="1"/>
    <col min="1544" max="1544" width="21.7109375" style="40" customWidth="1"/>
    <col min="1545" max="1545" width="51.42578125" style="40" customWidth="1"/>
    <col min="1546" max="1546" width="14.85546875" style="40" customWidth="1"/>
    <col min="1547" max="1547" width="16.85546875" style="40" customWidth="1"/>
    <col min="1548" max="1548" width="19.5703125" style="40" customWidth="1"/>
    <col min="1549" max="1549" width="14.42578125" style="40" customWidth="1"/>
    <col min="1550" max="1552" width="17.7109375" style="40" customWidth="1"/>
    <col min="1553" max="1553" width="19.28515625" style="40" customWidth="1"/>
    <col min="1554" max="1554" width="18.5703125" style="40" customWidth="1"/>
    <col min="1555" max="1555" width="19.42578125" style="40" customWidth="1"/>
    <col min="1556" max="1558" width="19.85546875" style="40" customWidth="1"/>
    <col min="1559" max="1559" width="16.5703125" style="40" customWidth="1"/>
    <col min="1560" max="1560" width="13.28515625" style="40" customWidth="1"/>
    <col min="1561" max="1791" width="9.140625" style="40"/>
    <col min="1792" max="1792" width="9.28515625" style="40" bestFit="1" customWidth="1"/>
    <col min="1793" max="1793" width="28.140625" style="40" customWidth="1"/>
    <col min="1794" max="1794" width="27.5703125" style="40" customWidth="1"/>
    <col min="1795" max="1795" width="32.140625" style="40" customWidth="1"/>
    <col min="1796" max="1796" width="13.5703125" style="40" customWidth="1"/>
    <col min="1797" max="1797" width="15.42578125" style="40" customWidth="1"/>
    <col min="1798" max="1798" width="17.140625" style="40" customWidth="1"/>
    <col min="1799" max="1799" width="13.28515625" style="40" customWidth="1"/>
    <col min="1800" max="1800" width="21.7109375" style="40" customWidth="1"/>
    <col min="1801" max="1801" width="51.42578125" style="40" customWidth="1"/>
    <col min="1802" max="1802" width="14.85546875" style="40" customWidth="1"/>
    <col min="1803" max="1803" width="16.85546875" style="40" customWidth="1"/>
    <col min="1804" max="1804" width="19.5703125" style="40" customWidth="1"/>
    <col min="1805" max="1805" width="14.42578125" style="40" customWidth="1"/>
    <col min="1806" max="1808" width="17.7109375" style="40" customWidth="1"/>
    <col min="1809" max="1809" width="19.28515625" style="40" customWidth="1"/>
    <col min="1810" max="1810" width="18.5703125" style="40" customWidth="1"/>
    <col min="1811" max="1811" width="19.42578125" style="40" customWidth="1"/>
    <col min="1812" max="1814" width="19.85546875" style="40" customWidth="1"/>
    <col min="1815" max="1815" width="16.5703125" style="40" customWidth="1"/>
    <col min="1816" max="1816" width="13.28515625" style="40" customWidth="1"/>
    <col min="1817" max="2047" width="9.140625" style="40"/>
    <col min="2048" max="2048" width="9.28515625" style="40" bestFit="1" customWidth="1"/>
    <col min="2049" max="2049" width="28.140625" style="40" customWidth="1"/>
    <col min="2050" max="2050" width="27.5703125" style="40" customWidth="1"/>
    <col min="2051" max="2051" width="32.140625" style="40" customWidth="1"/>
    <col min="2052" max="2052" width="13.5703125" style="40" customWidth="1"/>
    <col min="2053" max="2053" width="15.42578125" style="40" customWidth="1"/>
    <col min="2054" max="2054" width="17.140625" style="40" customWidth="1"/>
    <col min="2055" max="2055" width="13.28515625" style="40" customWidth="1"/>
    <col min="2056" max="2056" width="21.7109375" style="40" customWidth="1"/>
    <col min="2057" max="2057" width="51.42578125" style="40" customWidth="1"/>
    <col min="2058" max="2058" width="14.85546875" style="40" customWidth="1"/>
    <col min="2059" max="2059" width="16.85546875" style="40" customWidth="1"/>
    <col min="2060" max="2060" width="19.5703125" style="40" customWidth="1"/>
    <col min="2061" max="2061" width="14.42578125" style="40" customWidth="1"/>
    <col min="2062" max="2064" width="17.7109375" style="40" customWidth="1"/>
    <col min="2065" max="2065" width="19.28515625" style="40" customWidth="1"/>
    <col min="2066" max="2066" width="18.5703125" style="40" customWidth="1"/>
    <col min="2067" max="2067" width="19.42578125" style="40" customWidth="1"/>
    <col min="2068" max="2070" width="19.85546875" style="40" customWidth="1"/>
    <col min="2071" max="2071" width="16.5703125" style="40" customWidth="1"/>
    <col min="2072" max="2072" width="13.28515625" style="40" customWidth="1"/>
    <col min="2073" max="2303" width="9.140625" style="40"/>
    <col min="2304" max="2304" width="9.28515625" style="40" bestFit="1" customWidth="1"/>
    <col min="2305" max="2305" width="28.140625" style="40" customWidth="1"/>
    <col min="2306" max="2306" width="27.5703125" style="40" customWidth="1"/>
    <col min="2307" max="2307" width="32.140625" style="40" customWidth="1"/>
    <col min="2308" max="2308" width="13.5703125" style="40" customWidth="1"/>
    <col min="2309" max="2309" width="15.42578125" style="40" customWidth="1"/>
    <col min="2310" max="2310" width="17.140625" style="40" customWidth="1"/>
    <col min="2311" max="2311" width="13.28515625" style="40" customWidth="1"/>
    <col min="2312" max="2312" width="21.7109375" style="40" customWidth="1"/>
    <col min="2313" max="2313" width="51.42578125" style="40" customWidth="1"/>
    <col min="2314" max="2314" width="14.85546875" style="40" customWidth="1"/>
    <col min="2315" max="2315" width="16.85546875" style="40" customWidth="1"/>
    <col min="2316" max="2316" width="19.5703125" style="40" customWidth="1"/>
    <col min="2317" max="2317" width="14.42578125" style="40" customWidth="1"/>
    <col min="2318" max="2320" width="17.7109375" style="40" customWidth="1"/>
    <col min="2321" max="2321" width="19.28515625" style="40" customWidth="1"/>
    <col min="2322" max="2322" width="18.5703125" style="40" customWidth="1"/>
    <col min="2323" max="2323" width="19.42578125" style="40" customWidth="1"/>
    <col min="2324" max="2326" width="19.85546875" style="40" customWidth="1"/>
    <col min="2327" max="2327" width="16.5703125" style="40" customWidth="1"/>
    <col min="2328" max="2328" width="13.28515625" style="40" customWidth="1"/>
    <col min="2329" max="2559" width="9.140625" style="40"/>
    <col min="2560" max="2560" width="9.28515625" style="40" bestFit="1" customWidth="1"/>
    <col min="2561" max="2561" width="28.140625" style="40" customWidth="1"/>
    <col min="2562" max="2562" width="27.5703125" style="40" customWidth="1"/>
    <col min="2563" max="2563" width="32.140625" style="40" customWidth="1"/>
    <col min="2564" max="2564" width="13.5703125" style="40" customWidth="1"/>
    <col min="2565" max="2565" width="15.42578125" style="40" customWidth="1"/>
    <col min="2566" max="2566" width="17.140625" style="40" customWidth="1"/>
    <col min="2567" max="2567" width="13.28515625" style="40" customWidth="1"/>
    <col min="2568" max="2568" width="21.7109375" style="40" customWidth="1"/>
    <col min="2569" max="2569" width="51.42578125" style="40" customWidth="1"/>
    <col min="2570" max="2570" width="14.85546875" style="40" customWidth="1"/>
    <col min="2571" max="2571" width="16.85546875" style="40" customWidth="1"/>
    <col min="2572" max="2572" width="19.5703125" style="40" customWidth="1"/>
    <col min="2573" max="2573" width="14.42578125" style="40" customWidth="1"/>
    <col min="2574" max="2576" width="17.7109375" style="40" customWidth="1"/>
    <col min="2577" max="2577" width="19.28515625" style="40" customWidth="1"/>
    <col min="2578" max="2578" width="18.5703125" style="40" customWidth="1"/>
    <col min="2579" max="2579" width="19.42578125" style="40" customWidth="1"/>
    <col min="2580" max="2582" width="19.85546875" style="40" customWidth="1"/>
    <col min="2583" max="2583" width="16.5703125" style="40" customWidth="1"/>
    <col min="2584" max="2584" width="13.28515625" style="40" customWidth="1"/>
    <col min="2585" max="2815" width="9.140625" style="40"/>
    <col min="2816" max="2816" width="9.28515625" style="40" bestFit="1" customWidth="1"/>
    <col min="2817" max="2817" width="28.140625" style="40" customWidth="1"/>
    <col min="2818" max="2818" width="27.5703125" style="40" customWidth="1"/>
    <col min="2819" max="2819" width="32.140625" style="40" customWidth="1"/>
    <col min="2820" max="2820" width="13.5703125" style="40" customWidth="1"/>
    <col min="2821" max="2821" width="15.42578125" style="40" customWidth="1"/>
    <col min="2822" max="2822" width="17.140625" style="40" customWidth="1"/>
    <col min="2823" max="2823" width="13.28515625" style="40" customWidth="1"/>
    <col min="2824" max="2824" width="21.7109375" style="40" customWidth="1"/>
    <col min="2825" max="2825" width="51.42578125" style="40" customWidth="1"/>
    <col min="2826" max="2826" width="14.85546875" style="40" customWidth="1"/>
    <col min="2827" max="2827" width="16.85546875" style="40" customWidth="1"/>
    <col min="2828" max="2828" width="19.5703125" style="40" customWidth="1"/>
    <col min="2829" max="2829" width="14.42578125" style="40" customWidth="1"/>
    <col min="2830" max="2832" width="17.7109375" style="40" customWidth="1"/>
    <col min="2833" max="2833" width="19.28515625" style="40" customWidth="1"/>
    <col min="2834" max="2834" width="18.5703125" style="40" customWidth="1"/>
    <col min="2835" max="2835" width="19.42578125" style="40" customWidth="1"/>
    <col min="2836" max="2838" width="19.85546875" style="40" customWidth="1"/>
    <col min="2839" max="2839" width="16.5703125" style="40" customWidth="1"/>
    <col min="2840" max="2840" width="13.28515625" style="40" customWidth="1"/>
    <col min="2841" max="3071" width="9.140625" style="40"/>
    <col min="3072" max="3072" width="9.28515625" style="40" bestFit="1" customWidth="1"/>
    <col min="3073" max="3073" width="28.140625" style="40" customWidth="1"/>
    <col min="3074" max="3074" width="27.5703125" style="40" customWidth="1"/>
    <col min="3075" max="3075" width="32.140625" style="40" customWidth="1"/>
    <col min="3076" max="3076" width="13.5703125" style="40" customWidth="1"/>
    <col min="3077" max="3077" width="15.42578125" style="40" customWidth="1"/>
    <col min="3078" max="3078" width="17.140625" style="40" customWidth="1"/>
    <col min="3079" max="3079" width="13.28515625" style="40" customWidth="1"/>
    <col min="3080" max="3080" width="21.7109375" style="40" customWidth="1"/>
    <col min="3081" max="3081" width="51.42578125" style="40" customWidth="1"/>
    <col min="3082" max="3082" width="14.85546875" style="40" customWidth="1"/>
    <col min="3083" max="3083" width="16.85546875" style="40" customWidth="1"/>
    <col min="3084" max="3084" width="19.5703125" style="40" customWidth="1"/>
    <col min="3085" max="3085" width="14.42578125" style="40" customWidth="1"/>
    <col min="3086" max="3088" width="17.7109375" style="40" customWidth="1"/>
    <col min="3089" max="3089" width="19.28515625" style="40" customWidth="1"/>
    <col min="3090" max="3090" width="18.5703125" style="40" customWidth="1"/>
    <col min="3091" max="3091" width="19.42578125" style="40" customWidth="1"/>
    <col min="3092" max="3094" width="19.85546875" style="40" customWidth="1"/>
    <col min="3095" max="3095" width="16.5703125" style="40" customWidth="1"/>
    <col min="3096" max="3096" width="13.28515625" style="40" customWidth="1"/>
    <col min="3097" max="3327" width="9.140625" style="40"/>
    <col min="3328" max="3328" width="9.28515625" style="40" bestFit="1" customWidth="1"/>
    <col min="3329" max="3329" width="28.140625" style="40" customWidth="1"/>
    <col min="3330" max="3330" width="27.5703125" style="40" customWidth="1"/>
    <col min="3331" max="3331" width="32.140625" style="40" customWidth="1"/>
    <col min="3332" max="3332" width="13.5703125" style="40" customWidth="1"/>
    <col min="3333" max="3333" width="15.42578125" style="40" customWidth="1"/>
    <col min="3334" max="3334" width="17.140625" style="40" customWidth="1"/>
    <col min="3335" max="3335" width="13.28515625" style="40" customWidth="1"/>
    <col min="3336" max="3336" width="21.7109375" style="40" customWidth="1"/>
    <col min="3337" max="3337" width="51.42578125" style="40" customWidth="1"/>
    <col min="3338" max="3338" width="14.85546875" style="40" customWidth="1"/>
    <col min="3339" max="3339" width="16.85546875" style="40" customWidth="1"/>
    <col min="3340" max="3340" width="19.5703125" style="40" customWidth="1"/>
    <col min="3341" max="3341" width="14.42578125" style="40" customWidth="1"/>
    <col min="3342" max="3344" width="17.7109375" style="40" customWidth="1"/>
    <col min="3345" max="3345" width="19.28515625" style="40" customWidth="1"/>
    <col min="3346" max="3346" width="18.5703125" style="40" customWidth="1"/>
    <col min="3347" max="3347" width="19.42578125" style="40" customWidth="1"/>
    <col min="3348" max="3350" width="19.85546875" style="40" customWidth="1"/>
    <col min="3351" max="3351" width="16.5703125" style="40" customWidth="1"/>
    <col min="3352" max="3352" width="13.28515625" style="40" customWidth="1"/>
    <col min="3353" max="3583" width="9.140625" style="40"/>
    <col min="3584" max="3584" width="9.28515625" style="40" bestFit="1" customWidth="1"/>
    <col min="3585" max="3585" width="28.140625" style="40" customWidth="1"/>
    <col min="3586" max="3586" width="27.5703125" style="40" customWidth="1"/>
    <col min="3587" max="3587" width="32.140625" style="40" customWidth="1"/>
    <col min="3588" max="3588" width="13.5703125" style="40" customWidth="1"/>
    <col min="3589" max="3589" width="15.42578125" style="40" customWidth="1"/>
    <col min="3590" max="3590" width="17.140625" style="40" customWidth="1"/>
    <col min="3591" max="3591" width="13.28515625" style="40" customWidth="1"/>
    <col min="3592" max="3592" width="21.7109375" style="40" customWidth="1"/>
    <col min="3593" max="3593" width="51.42578125" style="40" customWidth="1"/>
    <col min="3594" max="3594" width="14.85546875" style="40" customWidth="1"/>
    <col min="3595" max="3595" width="16.85546875" style="40" customWidth="1"/>
    <col min="3596" max="3596" width="19.5703125" style="40" customWidth="1"/>
    <col min="3597" max="3597" width="14.42578125" style="40" customWidth="1"/>
    <col min="3598" max="3600" width="17.7109375" style="40" customWidth="1"/>
    <col min="3601" max="3601" width="19.28515625" style="40" customWidth="1"/>
    <col min="3602" max="3602" width="18.5703125" style="40" customWidth="1"/>
    <col min="3603" max="3603" width="19.42578125" style="40" customWidth="1"/>
    <col min="3604" max="3606" width="19.85546875" style="40" customWidth="1"/>
    <col min="3607" max="3607" width="16.5703125" style="40" customWidth="1"/>
    <col min="3608" max="3608" width="13.28515625" style="40" customWidth="1"/>
    <col min="3609" max="3839" width="9.140625" style="40"/>
    <col min="3840" max="3840" width="9.28515625" style="40" bestFit="1" customWidth="1"/>
    <col min="3841" max="3841" width="28.140625" style="40" customWidth="1"/>
    <col min="3842" max="3842" width="27.5703125" style="40" customWidth="1"/>
    <col min="3843" max="3843" width="32.140625" style="40" customWidth="1"/>
    <col min="3844" max="3844" width="13.5703125" style="40" customWidth="1"/>
    <col min="3845" max="3845" width="15.42578125" style="40" customWidth="1"/>
    <col min="3846" max="3846" width="17.140625" style="40" customWidth="1"/>
    <col min="3847" max="3847" width="13.28515625" style="40" customWidth="1"/>
    <col min="3848" max="3848" width="21.7109375" style="40" customWidth="1"/>
    <col min="3849" max="3849" width="51.42578125" style="40" customWidth="1"/>
    <col min="3850" max="3850" width="14.85546875" style="40" customWidth="1"/>
    <col min="3851" max="3851" width="16.85546875" style="40" customWidth="1"/>
    <col min="3852" max="3852" width="19.5703125" style="40" customWidth="1"/>
    <col min="3853" max="3853" width="14.42578125" style="40" customWidth="1"/>
    <col min="3854" max="3856" width="17.7109375" style="40" customWidth="1"/>
    <col min="3857" max="3857" width="19.28515625" style="40" customWidth="1"/>
    <col min="3858" max="3858" width="18.5703125" style="40" customWidth="1"/>
    <col min="3859" max="3859" width="19.42578125" style="40" customWidth="1"/>
    <col min="3860" max="3862" width="19.85546875" style="40" customWidth="1"/>
    <col min="3863" max="3863" width="16.5703125" style="40" customWidth="1"/>
    <col min="3864" max="3864" width="13.28515625" style="40" customWidth="1"/>
    <col min="3865" max="4095" width="9.140625" style="40"/>
    <col min="4096" max="4096" width="9.28515625" style="40" bestFit="1" customWidth="1"/>
    <col min="4097" max="4097" width="28.140625" style="40" customWidth="1"/>
    <col min="4098" max="4098" width="27.5703125" style="40" customWidth="1"/>
    <col min="4099" max="4099" width="32.140625" style="40" customWidth="1"/>
    <col min="4100" max="4100" width="13.5703125" style="40" customWidth="1"/>
    <col min="4101" max="4101" width="15.42578125" style="40" customWidth="1"/>
    <col min="4102" max="4102" width="17.140625" style="40" customWidth="1"/>
    <col min="4103" max="4103" width="13.28515625" style="40" customWidth="1"/>
    <col min="4104" max="4104" width="21.7109375" style="40" customWidth="1"/>
    <col min="4105" max="4105" width="51.42578125" style="40" customWidth="1"/>
    <col min="4106" max="4106" width="14.85546875" style="40" customWidth="1"/>
    <col min="4107" max="4107" width="16.85546875" style="40" customWidth="1"/>
    <col min="4108" max="4108" width="19.5703125" style="40" customWidth="1"/>
    <col min="4109" max="4109" width="14.42578125" style="40" customWidth="1"/>
    <col min="4110" max="4112" width="17.7109375" style="40" customWidth="1"/>
    <col min="4113" max="4113" width="19.28515625" style="40" customWidth="1"/>
    <col min="4114" max="4114" width="18.5703125" style="40" customWidth="1"/>
    <col min="4115" max="4115" width="19.42578125" style="40" customWidth="1"/>
    <col min="4116" max="4118" width="19.85546875" style="40" customWidth="1"/>
    <col min="4119" max="4119" width="16.5703125" style="40" customWidth="1"/>
    <col min="4120" max="4120" width="13.28515625" style="40" customWidth="1"/>
    <col min="4121" max="4351" width="9.140625" style="40"/>
    <col min="4352" max="4352" width="9.28515625" style="40" bestFit="1" customWidth="1"/>
    <col min="4353" max="4353" width="28.140625" style="40" customWidth="1"/>
    <col min="4354" max="4354" width="27.5703125" style="40" customWidth="1"/>
    <col min="4355" max="4355" width="32.140625" style="40" customWidth="1"/>
    <col min="4356" max="4356" width="13.5703125" style="40" customWidth="1"/>
    <col min="4357" max="4357" width="15.42578125" style="40" customWidth="1"/>
    <col min="4358" max="4358" width="17.140625" style="40" customWidth="1"/>
    <col min="4359" max="4359" width="13.28515625" style="40" customWidth="1"/>
    <col min="4360" max="4360" width="21.7109375" style="40" customWidth="1"/>
    <col min="4361" max="4361" width="51.42578125" style="40" customWidth="1"/>
    <col min="4362" max="4362" width="14.85546875" style="40" customWidth="1"/>
    <col min="4363" max="4363" width="16.85546875" style="40" customWidth="1"/>
    <col min="4364" max="4364" width="19.5703125" style="40" customWidth="1"/>
    <col min="4365" max="4365" width="14.42578125" style="40" customWidth="1"/>
    <col min="4366" max="4368" width="17.7109375" style="40" customWidth="1"/>
    <col min="4369" max="4369" width="19.28515625" style="40" customWidth="1"/>
    <col min="4370" max="4370" width="18.5703125" style="40" customWidth="1"/>
    <col min="4371" max="4371" width="19.42578125" style="40" customWidth="1"/>
    <col min="4372" max="4374" width="19.85546875" style="40" customWidth="1"/>
    <col min="4375" max="4375" width="16.5703125" style="40" customWidth="1"/>
    <col min="4376" max="4376" width="13.28515625" style="40" customWidth="1"/>
    <col min="4377" max="4607" width="9.140625" style="40"/>
    <col min="4608" max="4608" width="9.28515625" style="40" bestFit="1" customWidth="1"/>
    <col min="4609" max="4609" width="28.140625" style="40" customWidth="1"/>
    <col min="4610" max="4610" width="27.5703125" style="40" customWidth="1"/>
    <col min="4611" max="4611" width="32.140625" style="40" customWidth="1"/>
    <col min="4612" max="4612" width="13.5703125" style="40" customWidth="1"/>
    <col min="4613" max="4613" width="15.42578125" style="40" customWidth="1"/>
    <col min="4614" max="4614" width="17.140625" style="40" customWidth="1"/>
    <col min="4615" max="4615" width="13.28515625" style="40" customWidth="1"/>
    <col min="4616" max="4616" width="21.7109375" style="40" customWidth="1"/>
    <col min="4617" max="4617" width="51.42578125" style="40" customWidth="1"/>
    <col min="4618" max="4618" width="14.85546875" style="40" customWidth="1"/>
    <col min="4619" max="4619" width="16.85546875" style="40" customWidth="1"/>
    <col min="4620" max="4620" width="19.5703125" style="40" customWidth="1"/>
    <col min="4621" max="4621" width="14.42578125" style="40" customWidth="1"/>
    <col min="4622" max="4624" width="17.7109375" style="40" customWidth="1"/>
    <col min="4625" max="4625" width="19.28515625" style="40" customWidth="1"/>
    <col min="4626" max="4626" width="18.5703125" style="40" customWidth="1"/>
    <col min="4627" max="4627" width="19.42578125" style="40" customWidth="1"/>
    <col min="4628" max="4630" width="19.85546875" style="40" customWidth="1"/>
    <col min="4631" max="4631" width="16.5703125" style="40" customWidth="1"/>
    <col min="4632" max="4632" width="13.28515625" style="40" customWidth="1"/>
    <col min="4633" max="4863" width="9.140625" style="40"/>
    <col min="4864" max="4864" width="9.28515625" style="40" bestFit="1" customWidth="1"/>
    <col min="4865" max="4865" width="28.140625" style="40" customWidth="1"/>
    <col min="4866" max="4866" width="27.5703125" style="40" customWidth="1"/>
    <col min="4867" max="4867" width="32.140625" style="40" customWidth="1"/>
    <col min="4868" max="4868" width="13.5703125" style="40" customWidth="1"/>
    <col min="4869" max="4869" width="15.42578125" style="40" customWidth="1"/>
    <col min="4870" max="4870" width="17.140625" style="40" customWidth="1"/>
    <col min="4871" max="4871" width="13.28515625" style="40" customWidth="1"/>
    <col min="4872" max="4872" width="21.7109375" style="40" customWidth="1"/>
    <col min="4873" max="4873" width="51.42578125" style="40" customWidth="1"/>
    <col min="4874" max="4874" width="14.85546875" style="40" customWidth="1"/>
    <col min="4875" max="4875" width="16.85546875" style="40" customWidth="1"/>
    <col min="4876" max="4876" width="19.5703125" style="40" customWidth="1"/>
    <col min="4877" max="4877" width="14.42578125" style="40" customWidth="1"/>
    <col min="4878" max="4880" width="17.7109375" style="40" customWidth="1"/>
    <col min="4881" max="4881" width="19.28515625" style="40" customWidth="1"/>
    <col min="4882" max="4882" width="18.5703125" style="40" customWidth="1"/>
    <col min="4883" max="4883" width="19.42578125" style="40" customWidth="1"/>
    <col min="4884" max="4886" width="19.85546875" style="40" customWidth="1"/>
    <col min="4887" max="4887" width="16.5703125" style="40" customWidth="1"/>
    <col min="4888" max="4888" width="13.28515625" style="40" customWidth="1"/>
    <col min="4889" max="5119" width="9.140625" style="40"/>
    <col min="5120" max="5120" width="9.28515625" style="40" bestFit="1" customWidth="1"/>
    <col min="5121" max="5121" width="28.140625" style="40" customWidth="1"/>
    <col min="5122" max="5122" width="27.5703125" style="40" customWidth="1"/>
    <col min="5123" max="5123" width="32.140625" style="40" customWidth="1"/>
    <col min="5124" max="5124" width="13.5703125" style="40" customWidth="1"/>
    <col min="5125" max="5125" width="15.42578125" style="40" customWidth="1"/>
    <col min="5126" max="5126" width="17.140625" style="40" customWidth="1"/>
    <col min="5127" max="5127" width="13.28515625" style="40" customWidth="1"/>
    <col min="5128" max="5128" width="21.7109375" style="40" customWidth="1"/>
    <col min="5129" max="5129" width="51.42578125" style="40" customWidth="1"/>
    <col min="5130" max="5130" width="14.85546875" style="40" customWidth="1"/>
    <col min="5131" max="5131" width="16.85546875" style="40" customWidth="1"/>
    <col min="5132" max="5132" width="19.5703125" style="40" customWidth="1"/>
    <col min="5133" max="5133" width="14.42578125" style="40" customWidth="1"/>
    <col min="5134" max="5136" width="17.7109375" style="40" customWidth="1"/>
    <col min="5137" max="5137" width="19.28515625" style="40" customWidth="1"/>
    <col min="5138" max="5138" width="18.5703125" style="40" customWidth="1"/>
    <col min="5139" max="5139" width="19.42578125" style="40" customWidth="1"/>
    <col min="5140" max="5142" width="19.85546875" style="40" customWidth="1"/>
    <col min="5143" max="5143" width="16.5703125" style="40" customWidth="1"/>
    <col min="5144" max="5144" width="13.28515625" style="40" customWidth="1"/>
    <col min="5145" max="5375" width="9.140625" style="40"/>
    <col min="5376" max="5376" width="9.28515625" style="40" bestFit="1" customWidth="1"/>
    <col min="5377" max="5377" width="28.140625" style="40" customWidth="1"/>
    <col min="5378" max="5378" width="27.5703125" style="40" customWidth="1"/>
    <col min="5379" max="5379" width="32.140625" style="40" customWidth="1"/>
    <col min="5380" max="5380" width="13.5703125" style="40" customWidth="1"/>
    <col min="5381" max="5381" width="15.42578125" style="40" customWidth="1"/>
    <col min="5382" max="5382" width="17.140625" style="40" customWidth="1"/>
    <col min="5383" max="5383" width="13.28515625" style="40" customWidth="1"/>
    <col min="5384" max="5384" width="21.7109375" style="40" customWidth="1"/>
    <col min="5385" max="5385" width="51.42578125" style="40" customWidth="1"/>
    <col min="5386" max="5386" width="14.85546875" style="40" customWidth="1"/>
    <col min="5387" max="5387" width="16.85546875" style="40" customWidth="1"/>
    <col min="5388" max="5388" width="19.5703125" style="40" customWidth="1"/>
    <col min="5389" max="5389" width="14.42578125" style="40" customWidth="1"/>
    <col min="5390" max="5392" width="17.7109375" style="40" customWidth="1"/>
    <col min="5393" max="5393" width="19.28515625" style="40" customWidth="1"/>
    <col min="5394" max="5394" width="18.5703125" style="40" customWidth="1"/>
    <col min="5395" max="5395" width="19.42578125" style="40" customWidth="1"/>
    <col min="5396" max="5398" width="19.85546875" style="40" customWidth="1"/>
    <col min="5399" max="5399" width="16.5703125" style="40" customWidth="1"/>
    <col min="5400" max="5400" width="13.28515625" style="40" customWidth="1"/>
    <col min="5401" max="5631" width="9.140625" style="40"/>
    <col min="5632" max="5632" width="9.28515625" style="40" bestFit="1" customWidth="1"/>
    <col min="5633" max="5633" width="28.140625" style="40" customWidth="1"/>
    <col min="5634" max="5634" width="27.5703125" style="40" customWidth="1"/>
    <col min="5635" max="5635" width="32.140625" style="40" customWidth="1"/>
    <col min="5636" max="5636" width="13.5703125" style="40" customWidth="1"/>
    <col min="5637" max="5637" width="15.42578125" style="40" customWidth="1"/>
    <col min="5638" max="5638" width="17.140625" style="40" customWidth="1"/>
    <col min="5639" max="5639" width="13.28515625" style="40" customWidth="1"/>
    <col min="5640" max="5640" width="21.7109375" style="40" customWidth="1"/>
    <col min="5641" max="5641" width="51.42578125" style="40" customWidth="1"/>
    <col min="5642" max="5642" width="14.85546875" style="40" customWidth="1"/>
    <col min="5643" max="5643" width="16.85546875" style="40" customWidth="1"/>
    <col min="5644" max="5644" width="19.5703125" style="40" customWidth="1"/>
    <col min="5645" max="5645" width="14.42578125" style="40" customWidth="1"/>
    <col min="5646" max="5648" width="17.7109375" style="40" customWidth="1"/>
    <col min="5649" max="5649" width="19.28515625" style="40" customWidth="1"/>
    <col min="5650" max="5650" width="18.5703125" style="40" customWidth="1"/>
    <col min="5651" max="5651" width="19.42578125" style="40" customWidth="1"/>
    <col min="5652" max="5654" width="19.85546875" style="40" customWidth="1"/>
    <col min="5655" max="5655" width="16.5703125" style="40" customWidth="1"/>
    <col min="5656" max="5656" width="13.28515625" style="40" customWidth="1"/>
    <col min="5657" max="5887" width="9.140625" style="40"/>
    <col min="5888" max="5888" width="9.28515625" style="40" bestFit="1" customWidth="1"/>
    <col min="5889" max="5889" width="28.140625" style="40" customWidth="1"/>
    <col min="5890" max="5890" width="27.5703125" style="40" customWidth="1"/>
    <col min="5891" max="5891" width="32.140625" style="40" customWidth="1"/>
    <col min="5892" max="5892" width="13.5703125" style="40" customWidth="1"/>
    <col min="5893" max="5893" width="15.42578125" style="40" customWidth="1"/>
    <col min="5894" max="5894" width="17.140625" style="40" customWidth="1"/>
    <col min="5895" max="5895" width="13.28515625" style="40" customWidth="1"/>
    <col min="5896" max="5896" width="21.7109375" style="40" customWidth="1"/>
    <col min="5897" max="5897" width="51.42578125" style="40" customWidth="1"/>
    <col min="5898" max="5898" width="14.85546875" style="40" customWidth="1"/>
    <col min="5899" max="5899" width="16.85546875" style="40" customWidth="1"/>
    <col min="5900" max="5900" width="19.5703125" style="40" customWidth="1"/>
    <col min="5901" max="5901" width="14.42578125" style="40" customWidth="1"/>
    <col min="5902" max="5904" width="17.7109375" style="40" customWidth="1"/>
    <col min="5905" max="5905" width="19.28515625" style="40" customWidth="1"/>
    <col min="5906" max="5906" width="18.5703125" style="40" customWidth="1"/>
    <col min="5907" max="5907" width="19.42578125" style="40" customWidth="1"/>
    <col min="5908" max="5910" width="19.85546875" style="40" customWidth="1"/>
    <col min="5911" max="5911" width="16.5703125" style="40" customWidth="1"/>
    <col min="5912" max="5912" width="13.28515625" style="40" customWidth="1"/>
    <col min="5913" max="6143" width="9.140625" style="40"/>
    <col min="6144" max="6144" width="9.28515625" style="40" bestFit="1" customWidth="1"/>
    <col min="6145" max="6145" width="28.140625" style="40" customWidth="1"/>
    <col min="6146" max="6146" width="27.5703125" style="40" customWidth="1"/>
    <col min="6147" max="6147" width="32.140625" style="40" customWidth="1"/>
    <col min="6148" max="6148" width="13.5703125" style="40" customWidth="1"/>
    <col min="6149" max="6149" width="15.42578125" style="40" customWidth="1"/>
    <col min="6150" max="6150" width="17.140625" style="40" customWidth="1"/>
    <col min="6151" max="6151" width="13.28515625" style="40" customWidth="1"/>
    <col min="6152" max="6152" width="21.7109375" style="40" customWidth="1"/>
    <col min="6153" max="6153" width="51.42578125" style="40" customWidth="1"/>
    <col min="6154" max="6154" width="14.85546875" style="40" customWidth="1"/>
    <col min="6155" max="6155" width="16.85546875" style="40" customWidth="1"/>
    <col min="6156" max="6156" width="19.5703125" style="40" customWidth="1"/>
    <col min="6157" max="6157" width="14.42578125" style="40" customWidth="1"/>
    <col min="6158" max="6160" width="17.7109375" style="40" customWidth="1"/>
    <col min="6161" max="6161" width="19.28515625" style="40" customWidth="1"/>
    <col min="6162" max="6162" width="18.5703125" style="40" customWidth="1"/>
    <col min="6163" max="6163" width="19.42578125" style="40" customWidth="1"/>
    <col min="6164" max="6166" width="19.85546875" style="40" customWidth="1"/>
    <col min="6167" max="6167" width="16.5703125" style="40" customWidth="1"/>
    <col min="6168" max="6168" width="13.28515625" style="40" customWidth="1"/>
    <col min="6169" max="6399" width="9.140625" style="40"/>
    <col min="6400" max="6400" width="9.28515625" style="40" bestFit="1" customWidth="1"/>
    <col min="6401" max="6401" width="28.140625" style="40" customWidth="1"/>
    <col min="6402" max="6402" width="27.5703125" style="40" customWidth="1"/>
    <col min="6403" max="6403" width="32.140625" style="40" customWidth="1"/>
    <col min="6404" max="6404" width="13.5703125" style="40" customWidth="1"/>
    <col min="6405" max="6405" width="15.42578125" style="40" customWidth="1"/>
    <col min="6406" max="6406" width="17.140625" style="40" customWidth="1"/>
    <col min="6407" max="6407" width="13.28515625" style="40" customWidth="1"/>
    <col min="6408" max="6408" width="21.7109375" style="40" customWidth="1"/>
    <col min="6409" max="6409" width="51.42578125" style="40" customWidth="1"/>
    <col min="6410" max="6410" width="14.85546875" style="40" customWidth="1"/>
    <col min="6411" max="6411" width="16.85546875" style="40" customWidth="1"/>
    <col min="6412" max="6412" width="19.5703125" style="40" customWidth="1"/>
    <col min="6413" max="6413" width="14.42578125" style="40" customWidth="1"/>
    <col min="6414" max="6416" width="17.7109375" style="40" customWidth="1"/>
    <col min="6417" max="6417" width="19.28515625" style="40" customWidth="1"/>
    <col min="6418" max="6418" width="18.5703125" style="40" customWidth="1"/>
    <col min="6419" max="6419" width="19.42578125" style="40" customWidth="1"/>
    <col min="6420" max="6422" width="19.85546875" style="40" customWidth="1"/>
    <col min="6423" max="6423" width="16.5703125" style="40" customWidth="1"/>
    <col min="6424" max="6424" width="13.28515625" style="40" customWidth="1"/>
    <col min="6425" max="6655" width="9.140625" style="40"/>
    <col min="6656" max="6656" width="9.28515625" style="40" bestFit="1" customWidth="1"/>
    <col min="6657" max="6657" width="28.140625" style="40" customWidth="1"/>
    <col min="6658" max="6658" width="27.5703125" style="40" customWidth="1"/>
    <col min="6659" max="6659" width="32.140625" style="40" customWidth="1"/>
    <col min="6660" max="6660" width="13.5703125" style="40" customWidth="1"/>
    <col min="6661" max="6661" width="15.42578125" style="40" customWidth="1"/>
    <col min="6662" max="6662" width="17.140625" style="40" customWidth="1"/>
    <col min="6663" max="6663" width="13.28515625" style="40" customWidth="1"/>
    <col min="6664" max="6664" width="21.7109375" style="40" customWidth="1"/>
    <col min="6665" max="6665" width="51.42578125" style="40" customWidth="1"/>
    <col min="6666" max="6666" width="14.85546875" style="40" customWidth="1"/>
    <col min="6667" max="6667" width="16.85546875" style="40" customWidth="1"/>
    <col min="6668" max="6668" width="19.5703125" style="40" customWidth="1"/>
    <col min="6669" max="6669" width="14.42578125" style="40" customWidth="1"/>
    <col min="6670" max="6672" width="17.7109375" style="40" customWidth="1"/>
    <col min="6673" max="6673" width="19.28515625" style="40" customWidth="1"/>
    <col min="6674" max="6674" width="18.5703125" style="40" customWidth="1"/>
    <col min="6675" max="6675" width="19.42578125" style="40" customWidth="1"/>
    <col min="6676" max="6678" width="19.85546875" style="40" customWidth="1"/>
    <col min="6679" max="6679" width="16.5703125" style="40" customWidth="1"/>
    <col min="6680" max="6680" width="13.28515625" style="40" customWidth="1"/>
    <col min="6681" max="6911" width="9.140625" style="40"/>
    <col min="6912" max="6912" width="9.28515625" style="40" bestFit="1" customWidth="1"/>
    <col min="6913" max="6913" width="28.140625" style="40" customWidth="1"/>
    <col min="6914" max="6914" width="27.5703125" style="40" customWidth="1"/>
    <col min="6915" max="6915" width="32.140625" style="40" customWidth="1"/>
    <col min="6916" max="6916" width="13.5703125" style="40" customWidth="1"/>
    <col min="6917" max="6917" width="15.42578125" style="40" customWidth="1"/>
    <col min="6918" max="6918" width="17.140625" style="40" customWidth="1"/>
    <col min="6919" max="6919" width="13.28515625" style="40" customWidth="1"/>
    <col min="6920" max="6920" width="21.7109375" style="40" customWidth="1"/>
    <col min="6921" max="6921" width="51.42578125" style="40" customWidth="1"/>
    <col min="6922" max="6922" width="14.85546875" style="40" customWidth="1"/>
    <col min="6923" max="6923" width="16.85546875" style="40" customWidth="1"/>
    <col min="6924" max="6924" width="19.5703125" style="40" customWidth="1"/>
    <col min="6925" max="6925" width="14.42578125" style="40" customWidth="1"/>
    <col min="6926" max="6928" width="17.7109375" style="40" customWidth="1"/>
    <col min="6929" max="6929" width="19.28515625" style="40" customWidth="1"/>
    <col min="6930" max="6930" width="18.5703125" style="40" customWidth="1"/>
    <col min="6931" max="6931" width="19.42578125" style="40" customWidth="1"/>
    <col min="6932" max="6934" width="19.85546875" style="40" customWidth="1"/>
    <col min="6935" max="6935" width="16.5703125" style="40" customWidth="1"/>
    <col min="6936" max="6936" width="13.28515625" style="40" customWidth="1"/>
    <col min="6937" max="7167" width="9.140625" style="40"/>
    <col min="7168" max="7168" width="9.28515625" style="40" bestFit="1" customWidth="1"/>
    <col min="7169" max="7169" width="28.140625" style="40" customWidth="1"/>
    <col min="7170" max="7170" width="27.5703125" style="40" customWidth="1"/>
    <col min="7171" max="7171" width="32.140625" style="40" customWidth="1"/>
    <col min="7172" max="7172" width="13.5703125" style="40" customWidth="1"/>
    <col min="7173" max="7173" width="15.42578125" style="40" customWidth="1"/>
    <col min="7174" max="7174" width="17.140625" style="40" customWidth="1"/>
    <col min="7175" max="7175" width="13.28515625" style="40" customWidth="1"/>
    <col min="7176" max="7176" width="21.7109375" style="40" customWidth="1"/>
    <col min="7177" max="7177" width="51.42578125" style="40" customWidth="1"/>
    <col min="7178" max="7178" width="14.85546875" style="40" customWidth="1"/>
    <col min="7179" max="7179" width="16.85546875" style="40" customWidth="1"/>
    <col min="7180" max="7180" width="19.5703125" style="40" customWidth="1"/>
    <col min="7181" max="7181" width="14.42578125" style="40" customWidth="1"/>
    <col min="7182" max="7184" width="17.7109375" style="40" customWidth="1"/>
    <col min="7185" max="7185" width="19.28515625" style="40" customWidth="1"/>
    <col min="7186" max="7186" width="18.5703125" style="40" customWidth="1"/>
    <col min="7187" max="7187" width="19.42578125" style="40" customWidth="1"/>
    <col min="7188" max="7190" width="19.85546875" style="40" customWidth="1"/>
    <col min="7191" max="7191" width="16.5703125" style="40" customWidth="1"/>
    <col min="7192" max="7192" width="13.28515625" style="40" customWidth="1"/>
    <col min="7193" max="7423" width="9.140625" style="40"/>
    <col min="7424" max="7424" width="9.28515625" style="40" bestFit="1" customWidth="1"/>
    <col min="7425" max="7425" width="28.140625" style="40" customWidth="1"/>
    <col min="7426" max="7426" width="27.5703125" style="40" customWidth="1"/>
    <col min="7427" max="7427" width="32.140625" style="40" customWidth="1"/>
    <col min="7428" max="7428" width="13.5703125" style="40" customWidth="1"/>
    <col min="7429" max="7429" width="15.42578125" style="40" customWidth="1"/>
    <col min="7430" max="7430" width="17.140625" style="40" customWidth="1"/>
    <col min="7431" max="7431" width="13.28515625" style="40" customWidth="1"/>
    <col min="7432" max="7432" width="21.7109375" style="40" customWidth="1"/>
    <col min="7433" max="7433" width="51.42578125" style="40" customWidth="1"/>
    <col min="7434" max="7434" width="14.85546875" style="40" customWidth="1"/>
    <col min="7435" max="7435" width="16.85546875" style="40" customWidth="1"/>
    <col min="7436" max="7436" width="19.5703125" style="40" customWidth="1"/>
    <col min="7437" max="7437" width="14.42578125" style="40" customWidth="1"/>
    <col min="7438" max="7440" width="17.7109375" style="40" customWidth="1"/>
    <col min="7441" max="7441" width="19.28515625" style="40" customWidth="1"/>
    <col min="7442" max="7442" width="18.5703125" style="40" customWidth="1"/>
    <col min="7443" max="7443" width="19.42578125" style="40" customWidth="1"/>
    <col min="7444" max="7446" width="19.85546875" style="40" customWidth="1"/>
    <col min="7447" max="7447" width="16.5703125" style="40" customWidth="1"/>
    <col min="7448" max="7448" width="13.28515625" style="40" customWidth="1"/>
    <col min="7449" max="7679" width="9.140625" style="40"/>
    <col min="7680" max="7680" width="9.28515625" style="40" bestFit="1" customWidth="1"/>
    <col min="7681" max="7681" width="28.140625" style="40" customWidth="1"/>
    <col min="7682" max="7682" width="27.5703125" style="40" customWidth="1"/>
    <col min="7683" max="7683" width="32.140625" style="40" customWidth="1"/>
    <col min="7684" max="7684" width="13.5703125" style="40" customWidth="1"/>
    <col min="7685" max="7685" width="15.42578125" style="40" customWidth="1"/>
    <col min="7686" max="7686" width="17.140625" style="40" customWidth="1"/>
    <col min="7687" max="7687" width="13.28515625" style="40" customWidth="1"/>
    <col min="7688" max="7688" width="21.7109375" style="40" customWidth="1"/>
    <col min="7689" max="7689" width="51.42578125" style="40" customWidth="1"/>
    <col min="7690" max="7690" width="14.85546875" style="40" customWidth="1"/>
    <col min="7691" max="7691" width="16.85546875" style="40" customWidth="1"/>
    <col min="7692" max="7692" width="19.5703125" style="40" customWidth="1"/>
    <col min="7693" max="7693" width="14.42578125" style="40" customWidth="1"/>
    <col min="7694" max="7696" width="17.7109375" style="40" customWidth="1"/>
    <col min="7697" max="7697" width="19.28515625" style="40" customWidth="1"/>
    <col min="7698" max="7698" width="18.5703125" style="40" customWidth="1"/>
    <col min="7699" max="7699" width="19.42578125" style="40" customWidth="1"/>
    <col min="7700" max="7702" width="19.85546875" style="40" customWidth="1"/>
    <col min="7703" max="7703" width="16.5703125" style="40" customWidth="1"/>
    <col min="7704" max="7704" width="13.28515625" style="40" customWidth="1"/>
    <col min="7705" max="7935" width="9.140625" style="40"/>
    <col min="7936" max="7936" width="9.28515625" style="40" bestFit="1" customWidth="1"/>
    <col min="7937" max="7937" width="28.140625" style="40" customWidth="1"/>
    <col min="7938" max="7938" width="27.5703125" style="40" customWidth="1"/>
    <col min="7939" max="7939" width="32.140625" style="40" customWidth="1"/>
    <col min="7940" max="7940" width="13.5703125" style="40" customWidth="1"/>
    <col min="7941" max="7941" width="15.42578125" style="40" customWidth="1"/>
    <col min="7942" max="7942" width="17.140625" style="40" customWidth="1"/>
    <col min="7943" max="7943" width="13.28515625" style="40" customWidth="1"/>
    <col min="7944" max="7944" width="21.7109375" style="40" customWidth="1"/>
    <col min="7945" max="7945" width="51.42578125" style="40" customWidth="1"/>
    <col min="7946" max="7946" width="14.85546875" style="40" customWidth="1"/>
    <col min="7947" max="7947" width="16.85546875" style="40" customWidth="1"/>
    <col min="7948" max="7948" width="19.5703125" style="40" customWidth="1"/>
    <col min="7949" max="7949" width="14.42578125" style="40" customWidth="1"/>
    <col min="7950" max="7952" width="17.7109375" style="40" customWidth="1"/>
    <col min="7953" max="7953" width="19.28515625" style="40" customWidth="1"/>
    <col min="7954" max="7954" width="18.5703125" style="40" customWidth="1"/>
    <col min="7955" max="7955" width="19.42578125" style="40" customWidth="1"/>
    <col min="7956" max="7958" width="19.85546875" style="40" customWidth="1"/>
    <col min="7959" max="7959" width="16.5703125" style="40" customWidth="1"/>
    <col min="7960" max="7960" width="13.28515625" style="40" customWidth="1"/>
    <col min="7961" max="8191" width="9.140625" style="40"/>
    <col min="8192" max="8192" width="9.28515625" style="40" bestFit="1" customWidth="1"/>
    <col min="8193" max="8193" width="28.140625" style="40" customWidth="1"/>
    <col min="8194" max="8194" width="27.5703125" style="40" customWidth="1"/>
    <col min="8195" max="8195" width="32.140625" style="40" customWidth="1"/>
    <col min="8196" max="8196" width="13.5703125" style="40" customWidth="1"/>
    <col min="8197" max="8197" width="15.42578125" style="40" customWidth="1"/>
    <col min="8198" max="8198" width="17.140625" style="40" customWidth="1"/>
    <col min="8199" max="8199" width="13.28515625" style="40" customWidth="1"/>
    <col min="8200" max="8200" width="21.7109375" style="40" customWidth="1"/>
    <col min="8201" max="8201" width="51.42578125" style="40" customWidth="1"/>
    <col min="8202" max="8202" width="14.85546875" style="40" customWidth="1"/>
    <col min="8203" max="8203" width="16.85546875" style="40" customWidth="1"/>
    <col min="8204" max="8204" width="19.5703125" style="40" customWidth="1"/>
    <col min="8205" max="8205" width="14.42578125" style="40" customWidth="1"/>
    <col min="8206" max="8208" width="17.7109375" style="40" customWidth="1"/>
    <col min="8209" max="8209" width="19.28515625" style="40" customWidth="1"/>
    <col min="8210" max="8210" width="18.5703125" style="40" customWidth="1"/>
    <col min="8211" max="8211" width="19.42578125" style="40" customWidth="1"/>
    <col min="8212" max="8214" width="19.85546875" style="40" customWidth="1"/>
    <col min="8215" max="8215" width="16.5703125" style="40" customWidth="1"/>
    <col min="8216" max="8216" width="13.28515625" style="40" customWidth="1"/>
    <col min="8217" max="8447" width="9.140625" style="40"/>
    <col min="8448" max="8448" width="9.28515625" style="40" bestFit="1" customWidth="1"/>
    <col min="8449" max="8449" width="28.140625" style="40" customWidth="1"/>
    <col min="8450" max="8450" width="27.5703125" style="40" customWidth="1"/>
    <col min="8451" max="8451" width="32.140625" style="40" customWidth="1"/>
    <col min="8452" max="8452" width="13.5703125" style="40" customWidth="1"/>
    <col min="8453" max="8453" width="15.42578125" style="40" customWidth="1"/>
    <col min="8454" max="8454" width="17.140625" style="40" customWidth="1"/>
    <col min="8455" max="8455" width="13.28515625" style="40" customWidth="1"/>
    <col min="8456" max="8456" width="21.7109375" style="40" customWidth="1"/>
    <col min="8457" max="8457" width="51.42578125" style="40" customWidth="1"/>
    <col min="8458" max="8458" width="14.85546875" style="40" customWidth="1"/>
    <col min="8459" max="8459" width="16.85546875" style="40" customWidth="1"/>
    <col min="8460" max="8460" width="19.5703125" style="40" customWidth="1"/>
    <col min="8461" max="8461" width="14.42578125" style="40" customWidth="1"/>
    <col min="8462" max="8464" width="17.7109375" style="40" customWidth="1"/>
    <col min="8465" max="8465" width="19.28515625" style="40" customWidth="1"/>
    <col min="8466" max="8466" width="18.5703125" style="40" customWidth="1"/>
    <col min="8467" max="8467" width="19.42578125" style="40" customWidth="1"/>
    <col min="8468" max="8470" width="19.85546875" style="40" customWidth="1"/>
    <col min="8471" max="8471" width="16.5703125" style="40" customWidth="1"/>
    <col min="8472" max="8472" width="13.28515625" style="40" customWidth="1"/>
    <col min="8473" max="8703" width="9.140625" style="40"/>
    <col min="8704" max="8704" width="9.28515625" style="40" bestFit="1" customWidth="1"/>
    <col min="8705" max="8705" width="28.140625" style="40" customWidth="1"/>
    <col min="8706" max="8706" width="27.5703125" style="40" customWidth="1"/>
    <col min="8707" max="8707" width="32.140625" style="40" customWidth="1"/>
    <col min="8708" max="8708" width="13.5703125" style="40" customWidth="1"/>
    <col min="8709" max="8709" width="15.42578125" style="40" customWidth="1"/>
    <col min="8710" max="8710" width="17.140625" style="40" customWidth="1"/>
    <col min="8711" max="8711" width="13.28515625" style="40" customWidth="1"/>
    <col min="8712" max="8712" width="21.7109375" style="40" customWidth="1"/>
    <col min="8713" max="8713" width="51.42578125" style="40" customWidth="1"/>
    <col min="8714" max="8714" width="14.85546875" style="40" customWidth="1"/>
    <col min="8715" max="8715" width="16.85546875" style="40" customWidth="1"/>
    <col min="8716" max="8716" width="19.5703125" style="40" customWidth="1"/>
    <col min="8717" max="8717" width="14.42578125" style="40" customWidth="1"/>
    <col min="8718" max="8720" width="17.7109375" style="40" customWidth="1"/>
    <col min="8721" max="8721" width="19.28515625" style="40" customWidth="1"/>
    <col min="8722" max="8722" width="18.5703125" style="40" customWidth="1"/>
    <col min="8723" max="8723" width="19.42578125" style="40" customWidth="1"/>
    <col min="8724" max="8726" width="19.85546875" style="40" customWidth="1"/>
    <col min="8727" max="8727" width="16.5703125" style="40" customWidth="1"/>
    <col min="8728" max="8728" width="13.28515625" style="40" customWidth="1"/>
    <col min="8729" max="8959" width="9.140625" style="40"/>
    <col min="8960" max="8960" width="9.28515625" style="40" bestFit="1" customWidth="1"/>
    <col min="8961" max="8961" width="28.140625" style="40" customWidth="1"/>
    <col min="8962" max="8962" width="27.5703125" style="40" customWidth="1"/>
    <col min="8963" max="8963" width="32.140625" style="40" customWidth="1"/>
    <col min="8964" max="8964" width="13.5703125" style="40" customWidth="1"/>
    <col min="8965" max="8965" width="15.42578125" style="40" customWidth="1"/>
    <col min="8966" max="8966" width="17.140625" style="40" customWidth="1"/>
    <col min="8967" max="8967" width="13.28515625" style="40" customWidth="1"/>
    <col min="8968" max="8968" width="21.7109375" style="40" customWidth="1"/>
    <col min="8969" max="8969" width="51.42578125" style="40" customWidth="1"/>
    <col min="8970" max="8970" width="14.85546875" style="40" customWidth="1"/>
    <col min="8971" max="8971" width="16.85546875" style="40" customWidth="1"/>
    <col min="8972" max="8972" width="19.5703125" style="40" customWidth="1"/>
    <col min="8973" max="8973" width="14.42578125" style="40" customWidth="1"/>
    <col min="8974" max="8976" width="17.7109375" style="40" customWidth="1"/>
    <col min="8977" max="8977" width="19.28515625" style="40" customWidth="1"/>
    <col min="8978" max="8978" width="18.5703125" style="40" customWidth="1"/>
    <col min="8979" max="8979" width="19.42578125" style="40" customWidth="1"/>
    <col min="8980" max="8982" width="19.85546875" style="40" customWidth="1"/>
    <col min="8983" max="8983" width="16.5703125" style="40" customWidth="1"/>
    <col min="8984" max="8984" width="13.28515625" style="40" customWidth="1"/>
    <col min="8985" max="9215" width="9.140625" style="40"/>
    <col min="9216" max="9216" width="9.28515625" style="40" bestFit="1" customWidth="1"/>
    <col min="9217" max="9217" width="28.140625" style="40" customWidth="1"/>
    <col min="9218" max="9218" width="27.5703125" style="40" customWidth="1"/>
    <col min="9219" max="9219" width="32.140625" style="40" customWidth="1"/>
    <col min="9220" max="9220" width="13.5703125" style="40" customWidth="1"/>
    <col min="9221" max="9221" width="15.42578125" style="40" customWidth="1"/>
    <col min="9222" max="9222" width="17.140625" style="40" customWidth="1"/>
    <col min="9223" max="9223" width="13.28515625" style="40" customWidth="1"/>
    <col min="9224" max="9224" width="21.7109375" style="40" customWidth="1"/>
    <col min="9225" max="9225" width="51.42578125" style="40" customWidth="1"/>
    <col min="9226" max="9226" width="14.85546875" style="40" customWidth="1"/>
    <col min="9227" max="9227" width="16.85546875" style="40" customWidth="1"/>
    <col min="9228" max="9228" width="19.5703125" style="40" customWidth="1"/>
    <col min="9229" max="9229" width="14.42578125" style="40" customWidth="1"/>
    <col min="9230" max="9232" width="17.7109375" style="40" customWidth="1"/>
    <col min="9233" max="9233" width="19.28515625" style="40" customWidth="1"/>
    <col min="9234" max="9234" width="18.5703125" style="40" customWidth="1"/>
    <col min="9235" max="9235" width="19.42578125" style="40" customWidth="1"/>
    <col min="9236" max="9238" width="19.85546875" style="40" customWidth="1"/>
    <col min="9239" max="9239" width="16.5703125" style="40" customWidth="1"/>
    <col min="9240" max="9240" width="13.28515625" style="40" customWidth="1"/>
    <col min="9241" max="9471" width="9.140625" style="40"/>
    <col min="9472" max="9472" width="9.28515625" style="40" bestFit="1" customWidth="1"/>
    <col min="9473" max="9473" width="28.140625" style="40" customWidth="1"/>
    <col min="9474" max="9474" width="27.5703125" style="40" customWidth="1"/>
    <col min="9475" max="9475" width="32.140625" style="40" customWidth="1"/>
    <col min="9476" max="9476" width="13.5703125" style="40" customWidth="1"/>
    <col min="9477" max="9477" width="15.42578125" style="40" customWidth="1"/>
    <col min="9478" max="9478" width="17.140625" style="40" customWidth="1"/>
    <col min="9479" max="9479" width="13.28515625" style="40" customWidth="1"/>
    <col min="9480" max="9480" width="21.7109375" style="40" customWidth="1"/>
    <col min="9481" max="9481" width="51.42578125" style="40" customWidth="1"/>
    <col min="9482" max="9482" width="14.85546875" style="40" customWidth="1"/>
    <col min="9483" max="9483" width="16.85546875" style="40" customWidth="1"/>
    <col min="9484" max="9484" width="19.5703125" style="40" customWidth="1"/>
    <col min="9485" max="9485" width="14.42578125" style="40" customWidth="1"/>
    <col min="9486" max="9488" width="17.7109375" style="40" customWidth="1"/>
    <col min="9489" max="9489" width="19.28515625" style="40" customWidth="1"/>
    <col min="9490" max="9490" width="18.5703125" style="40" customWidth="1"/>
    <col min="9491" max="9491" width="19.42578125" style="40" customWidth="1"/>
    <col min="9492" max="9494" width="19.85546875" style="40" customWidth="1"/>
    <col min="9495" max="9495" width="16.5703125" style="40" customWidth="1"/>
    <col min="9496" max="9496" width="13.28515625" style="40" customWidth="1"/>
    <col min="9497" max="9727" width="9.140625" style="40"/>
    <col min="9728" max="9728" width="9.28515625" style="40" bestFit="1" customWidth="1"/>
    <col min="9729" max="9729" width="28.140625" style="40" customWidth="1"/>
    <col min="9730" max="9730" width="27.5703125" style="40" customWidth="1"/>
    <col min="9731" max="9731" width="32.140625" style="40" customWidth="1"/>
    <col min="9732" max="9732" width="13.5703125" style="40" customWidth="1"/>
    <col min="9733" max="9733" width="15.42578125" style="40" customWidth="1"/>
    <col min="9734" max="9734" width="17.140625" style="40" customWidth="1"/>
    <col min="9735" max="9735" width="13.28515625" style="40" customWidth="1"/>
    <col min="9736" max="9736" width="21.7109375" style="40" customWidth="1"/>
    <col min="9737" max="9737" width="51.42578125" style="40" customWidth="1"/>
    <col min="9738" max="9738" width="14.85546875" style="40" customWidth="1"/>
    <col min="9739" max="9739" width="16.85546875" style="40" customWidth="1"/>
    <col min="9740" max="9740" width="19.5703125" style="40" customWidth="1"/>
    <col min="9741" max="9741" width="14.42578125" style="40" customWidth="1"/>
    <col min="9742" max="9744" width="17.7109375" style="40" customWidth="1"/>
    <col min="9745" max="9745" width="19.28515625" style="40" customWidth="1"/>
    <col min="9746" max="9746" width="18.5703125" style="40" customWidth="1"/>
    <col min="9747" max="9747" width="19.42578125" style="40" customWidth="1"/>
    <col min="9748" max="9750" width="19.85546875" style="40" customWidth="1"/>
    <col min="9751" max="9751" width="16.5703125" style="40" customWidth="1"/>
    <col min="9752" max="9752" width="13.28515625" style="40" customWidth="1"/>
    <col min="9753" max="9983" width="9.140625" style="40"/>
    <col min="9984" max="9984" width="9.28515625" style="40" bestFit="1" customWidth="1"/>
    <col min="9985" max="9985" width="28.140625" style="40" customWidth="1"/>
    <col min="9986" max="9986" width="27.5703125" style="40" customWidth="1"/>
    <col min="9987" max="9987" width="32.140625" style="40" customWidth="1"/>
    <col min="9988" max="9988" width="13.5703125" style="40" customWidth="1"/>
    <col min="9989" max="9989" width="15.42578125" style="40" customWidth="1"/>
    <col min="9990" max="9990" width="17.140625" style="40" customWidth="1"/>
    <col min="9991" max="9991" width="13.28515625" style="40" customWidth="1"/>
    <col min="9992" max="9992" width="21.7109375" style="40" customWidth="1"/>
    <col min="9993" max="9993" width="51.42578125" style="40" customWidth="1"/>
    <col min="9994" max="9994" width="14.85546875" style="40" customWidth="1"/>
    <col min="9995" max="9995" width="16.85546875" style="40" customWidth="1"/>
    <col min="9996" max="9996" width="19.5703125" style="40" customWidth="1"/>
    <col min="9997" max="9997" width="14.42578125" style="40" customWidth="1"/>
    <col min="9998" max="10000" width="17.7109375" style="40" customWidth="1"/>
    <col min="10001" max="10001" width="19.28515625" style="40" customWidth="1"/>
    <col min="10002" max="10002" width="18.5703125" style="40" customWidth="1"/>
    <col min="10003" max="10003" width="19.42578125" style="40" customWidth="1"/>
    <col min="10004" max="10006" width="19.85546875" style="40" customWidth="1"/>
    <col min="10007" max="10007" width="16.5703125" style="40" customWidth="1"/>
    <col min="10008" max="10008" width="13.28515625" style="40" customWidth="1"/>
    <col min="10009" max="10239" width="9.140625" style="40"/>
    <col min="10240" max="10240" width="9.28515625" style="40" bestFit="1" customWidth="1"/>
    <col min="10241" max="10241" width="28.140625" style="40" customWidth="1"/>
    <col min="10242" max="10242" width="27.5703125" style="40" customWidth="1"/>
    <col min="10243" max="10243" width="32.140625" style="40" customWidth="1"/>
    <col min="10244" max="10244" width="13.5703125" style="40" customWidth="1"/>
    <col min="10245" max="10245" width="15.42578125" style="40" customWidth="1"/>
    <col min="10246" max="10246" width="17.140625" style="40" customWidth="1"/>
    <col min="10247" max="10247" width="13.28515625" style="40" customWidth="1"/>
    <col min="10248" max="10248" width="21.7109375" style="40" customWidth="1"/>
    <col min="10249" max="10249" width="51.42578125" style="40" customWidth="1"/>
    <col min="10250" max="10250" width="14.85546875" style="40" customWidth="1"/>
    <col min="10251" max="10251" width="16.85546875" style="40" customWidth="1"/>
    <col min="10252" max="10252" width="19.5703125" style="40" customWidth="1"/>
    <col min="10253" max="10253" width="14.42578125" style="40" customWidth="1"/>
    <col min="10254" max="10256" width="17.7109375" style="40" customWidth="1"/>
    <col min="10257" max="10257" width="19.28515625" style="40" customWidth="1"/>
    <col min="10258" max="10258" width="18.5703125" style="40" customWidth="1"/>
    <col min="10259" max="10259" width="19.42578125" style="40" customWidth="1"/>
    <col min="10260" max="10262" width="19.85546875" style="40" customWidth="1"/>
    <col min="10263" max="10263" width="16.5703125" style="40" customWidth="1"/>
    <col min="10264" max="10264" width="13.28515625" style="40" customWidth="1"/>
    <col min="10265" max="10495" width="9.140625" style="40"/>
    <col min="10496" max="10496" width="9.28515625" style="40" bestFit="1" customWidth="1"/>
    <col min="10497" max="10497" width="28.140625" style="40" customWidth="1"/>
    <col min="10498" max="10498" width="27.5703125" style="40" customWidth="1"/>
    <col min="10499" max="10499" width="32.140625" style="40" customWidth="1"/>
    <col min="10500" max="10500" width="13.5703125" style="40" customWidth="1"/>
    <col min="10501" max="10501" width="15.42578125" style="40" customWidth="1"/>
    <col min="10502" max="10502" width="17.140625" style="40" customWidth="1"/>
    <col min="10503" max="10503" width="13.28515625" style="40" customWidth="1"/>
    <col min="10504" max="10504" width="21.7109375" style="40" customWidth="1"/>
    <col min="10505" max="10505" width="51.42578125" style="40" customWidth="1"/>
    <col min="10506" max="10506" width="14.85546875" style="40" customWidth="1"/>
    <col min="10507" max="10507" width="16.85546875" style="40" customWidth="1"/>
    <col min="10508" max="10508" width="19.5703125" style="40" customWidth="1"/>
    <col min="10509" max="10509" width="14.42578125" style="40" customWidth="1"/>
    <col min="10510" max="10512" width="17.7109375" style="40" customWidth="1"/>
    <col min="10513" max="10513" width="19.28515625" style="40" customWidth="1"/>
    <col min="10514" max="10514" width="18.5703125" style="40" customWidth="1"/>
    <col min="10515" max="10515" width="19.42578125" style="40" customWidth="1"/>
    <col min="10516" max="10518" width="19.85546875" style="40" customWidth="1"/>
    <col min="10519" max="10519" width="16.5703125" style="40" customWidth="1"/>
    <col min="10520" max="10520" width="13.28515625" style="40" customWidth="1"/>
    <col min="10521" max="10751" width="9.140625" style="40"/>
    <col min="10752" max="10752" width="9.28515625" style="40" bestFit="1" customWidth="1"/>
    <col min="10753" max="10753" width="28.140625" style="40" customWidth="1"/>
    <col min="10754" max="10754" width="27.5703125" style="40" customWidth="1"/>
    <col min="10755" max="10755" width="32.140625" style="40" customWidth="1"/>
    <col min="10756" max="10756" width="13.5703125" style="40" customWidth="1"/>
    <col min="10757" max="10757" width="15.42578125" style="40" customWidth="1"/>
    <col min="10758" max="10758" width="17.140625" style="40" customWidth="1"/>
    <col min="10759" max="10759" width="13.28515625" style="40" customWidth="1"/>
    <col min="10760" max="10760" width="21.7109375" style="40" customWidth="1"/>
    <col min="10761" max="10761" width="51.42578125" style="40" customWidth="1"/>
    <col min="10762" max="10762" width="14.85546875" style="40" customWidth="1"/>
    <col min="10763" max="10763" width="16.85546875" style="40" customWidth="1"/>
    <col min="10764" max="10764" width="19.5703125" style="40" customWidth="1"/>
    <col min="10765" max="10765" width="14.42578125" style="40" customWidth="1"/>
    <col min="10766" max="10768" width="17.7109375" style="40" customWidth="1"/>
    <col min="10769" max="10769" width="19.28515625" style="40" customWidth="1"/>
    <col min="10770" max="10770" width="18.5703125" style="40" customWidth="1"/>
    <col min="10771" max="10771" width="19.42578125" style="40" customWidth="1"/>
    <col min="10772" max="10774" width="19.85546875" style="40" customWidth="1"/>
    <col min="10775" max="10775" width="16.5703125" style="40" customWidth="1"/>
    <col min="10776" max="10776" width="13.28515625" style="40" customWidth="1"/>
    <col min="10777" max="11007" width="9.140625" style="40"/>
    <col min="11008" max="11008" width="9.28515625" style="40" bestFit="1" customWidth="1"/>
    <col min="11009" max="11009" width="28.140625" style="40" customWidth="1"/>
    <col min="11010" max="11010" width="27.5703125" style="40" customWidth="1"/>
    <col min="11011" max="11011" width="32.140625" style="40" customWidth="1"/>
    <col min="11012" max="11012" width="13.5703125" style="40" customWidth="1"/>
    <col min="11013" max="11013" width="15.42578125" style="40" customWidth="1"/>
    <col min="11014" max="11014" width="17.140625" style="40" customWidth="1"/>
    <col min="11015" max="11015" width="13.28515625" style="40" customWidth="1"/>
    <col min="11016" max="11016" width="21.7109375" style="40" customWidth="1"/>
    <col min="11017" max="11017" width="51.42578125" style="40" customWidth="1"/>
    <col min="11018" max="11018" width="14.85546875" style="40" customWidth="1"/>
    <col min="11019" max="11019" width="16.85546875" style="40" customWidth="1"/>
    <col min="11020" max="11020" width="19.5703125" style="40" customWidth="1"/>
    <col min="11021" max="11021" width="14.42578125" style="40" customWidth="1"/>
    <col min="11022" max="11024" width="17.7109375" style="40" customWidth="1"/>
    <col min="11025" max="11025" width="19.28515625" style="40" customWidth="1"/>
    <col min="11026" max="11026" width="18.5703125" style="40" customWidth="1"/>
    <col min="11027" max="11027" width="19.42578125" style="40" customWidth="1"/>
    <col min="11028" max="11030" width="19.85546875" style="40" customWidth="1"/>
    <col min="11031" max="11031" width="16.5703125" style="40" customWidth="1"/>
    <col min="11032" max="11032" width="13.28515625" style="40" customWidth="1"/>
    <col min="11033" max="11263" width="9.140625" style="40"/>
    <col min="11264" max="11264" width="9.28515625" style="40" bestFit="1" customWidth="1"/>
    <col min="11265" max="11265" width="28.140625" style="40" customWidth="1"/>
    <col min="11266" max="11266" width="27.5703125" style="40" customWidth="1"/>
    <col min="11267" max="11267" width="32.140625" style="40" customWidth="1"/>
    <col min="11268" max="11268" width="13.5703125" style="40" customWidth="1"/>
    <col min="11269" max="11269" width="15.42578125" style="40" customWidth="1"/>
    <col min="11270" max="11270" width="17.140625" style="40" customWidth="1"/>
    <col min="11271" max="11271" width="13.28515625" style="40" customWidth="1"/>
    <col min="11272" max="11272" width="21.7109375" style="40" customWidth="1"/>
    <col min="11273" max="11273" width="51.42578125" style="40" customWidth="1"/>
    <col min="11274" max="11274" width="14.85546875" style="40" customWidth="1"/>
    <col min="11275" max="11275" width="16.85546875" style="40" customWidth="1"/>
    <col min="11276" max="11276" width="19.5703125" style="40" customWidth="1"/>
    <col min="11277" max="11277" width="14.42578125" style="40" customWidth="1"/>
    <col min="11278" max="11280" width="17.7109375" style="40" customWidth="1"/>
    <col min="11281" max="11281" width="19.28515625" style="40" customWidth="1"/>
    <col min="11282" max="11282" width="18.5703125" style="40" customWidth="1"/>
    <col min="11283" max="11283" width="19.42578125" style="40" customWidth="1"/>
    <col min="11284" max="11286" width="19.85546875" style="40" customWidth="1"/>
    <col min="11287" max="11287" width="16.5703125" style="40" customWidth="1"/>
    <col min="11288" max="11288" width="13.28515625" style="40" customWidth="1"/>
    <col min="11289" max="11519" width="9.140625" style="40"/>
    <col min="11520" max="11520" width="9.28515625" style="40" bestFit="1" customWidth="1"/>
    <col min="11521" max="11521" width="28.140625" style="40" customWidth="1"/>
    <col min="11522" max="11522" width="27.5703125" style="40" customWidth="1"/>
    <col min="11523" max="11523" width="32.140625" style="40" customWidth="1"/>
    <col min="11524" max="11524" width="13.5703125" style="40" customWidth="1"/>
    <col min="11525" max="11525" width="15.42578125" style="40" customWidth="1"/>
    <col min="11526" max="11526" width="17.140625" style="40" customWidth="1"/>
    <col min="11527" max="11527" width="13.28515625" style="40" customWidth="1"/>
    <col min="11528" max="11528" width="21.7109375" style="40" customWidth="1"/>
    <col min="11529" max="11529" width="51.42578125" style="40" customWidth="1"/>
    <col min="11530" max="11530" width="14.85546875" style="40" customWidth="1"/>
    <col min="11531" max="11531" width="16.85546875" style="40" customWidth="1"/>
    <col min="11532" max="11532" width="19.5703125" style="40" customWidth="1"/>
    <col min="11533" max="11533" width="14.42578125" style="40" customWidth="1"/>
    <col min="11534" max="11536" width="17.7109375" style="40" customWidth="1"/>
    <col min="11537" max="11537" width="19.28515625" style="40" customWidth="1"/>
    <col min="11538" max="11538" width="18.5703125" style="40" customWidth="1"/>
    <col min="11539" max="11539" width="19.42578125" style="40" customWidth="1"/>
    <col min="11540" max="11542" width="19.85546875" style="40" customWidth="1"/>
    <col min="11543" max="11543" width="16.5703125" style="40" customWidth="1"/>
    <col min="11544" max="11544" width="13.28515625" style="40" customWidth="1"/>
    <col min="11545" max="11775" width="9.140625" style="40"/>
    <col min="11776" max="11776" width="9.28515625" style="40" bestFit="1" customWidth="1"/>
    <col min="11777" max="11777" width="28.140625" style="40" customWidth="1"/>
    <col min="11778" max="11778" width="27.5703125" style="40" customWidth="1"/>
    <col min="11779" max="11779" width="32.140625" style="40" customWidth="1"/>
    <col min="11780" max="11780" width="13.5703125" style="40" customWidth="1"/>
    <col min="11781" max="11781" width="15.42578125" style="40" customWidth="1"/>
    <col min="11782" max="11782" width="17.140625" style="40" customWidth="1"/>
    <col min="11783" max="11783" width="13.28515625" style="40" customWidth="1"/>
    <col min="11784" max="11784" width="21.7109375" style="40" customWidth="1"/>
    <col min="11785" max="11785" width="51.42578125" style="40" customWidth="1"/>
    <col min="11786" max="11786" width="14.85546875" style="40" customWidth="1"/>
    <col min="11787" max="11787" width="16.85546875" style="40" customWidth="1"/>
    <col min="11788" max="11788" width="19.5703125" style="40" customWidth="1"/>
    <col min="11789" max="11789" width="14.42578125" style="40" customWidth="1"/>
    <col min="11790" max="11792" width="17.7109375" style="40" customWidth="1"/>
    <col min="11793" max="11793" width="19.28515625" style="40" customWidth="1"/>
    <col min="11794" max="11794" width="18.5703125" style="40" customWidth="1"/>
    <col min="11795" max="11795" width="19.42578125" style="40" customWidth="1"/>
    <col min="11796" max="11798" width="19.85546875" style="40" customWidth="1"/>
    <col min="11799" max="11799" width="16.5703125" style="40" customWidth="1"/>
    <col min="11800" max="11800" width="13.28515625" style="40" customWidth="1"/>
    <col min="11801" max="12031" width="9.140625" style="40"/>
    <col min="12032" max="12032" width="9.28515625" style="40" bestFit="1" customWidth="1"/>
    <col min="12033" max="12033" width="28.140625" style="40" customWidth="1"/>
    <col min="12034" max="12034" width="27.5703125" style="40" customWidth="1"/>
    <col min="12035" max="12035" width="32.140625" style="40" customWidth="1"/>
    <col min="12036" max="12036" width="13.5703125" style="40" customWidth="1"/>
    <col min="12037" max="12037" width="15.42578125" style="40" customWidth="1"/>
    <col min="12038" max="12038" width="17.140625" style="40" customWidth="1"/>
    <col min="12039" max="12039" width="13.28515625" style="40" customWidth="1"/>
    <col min="12040" max="12040" width="21.7109375" style="40" customWidth="1"/>
    <col min="12041" max="12041" width="51.42578125" style="40" customWidth="1"/>
    <col min="12042" max="12042" width="14.85546875" style="40" customWidth="1"/>
    <col min="12043" max="12043" width="16.85546875" style="40" customWidth="1"/>
    <col min="12044" max="12044" width="19.5703125" style="40" customWidth="1"/>
    <col min="12045" max="12045" width="14.42578125" style="40" customWidth="1"/>
    <col min="12046" max="12048" width="17.7109375" style="40" customWidth="1"/>
    <col min="12049" max="12049" width="19.28515625" style="40" customWidth="1"/>
    <col min="12050" max="12050" width="18.5703125" style="40" customWidth="1"/>
    <col min="12051" max="12051" width="19.42578125" style="40" customWidth="1"/>
    <col min="12052" max="12054" width="19.85546875" style="40" customWidth="1"/>
    <col min="12055" max="12055" width="16.5703125" style="40" customWidth="1"/>
    <col min="12056" max="12056" width="13.28515625" style="40" customWidth="1"/>
    <col min="12057" max="12287" width="9.140625" style="40"/>
    <col min="12288" max="12288" width="9.28515625" style="40" bestFit="1" customWidth="1"/>
    <col min="12289" max="12289" width="28.140625" style="40" customWidth="1"/>
    <col min="12290" max="12290" width="27.5703125" style="40" customWidth="1"/>
    <col min="12291" max="12291" width="32.140625" style="40" customWidth="1"/>
    <col min="12292" max="12292" width="13.5703125" style="40" customWidth="1"/>
    <col min="12293" max="12293" width="15.42578125" style="40" customWidth="1"/>
    <col min="12294" max="12294" width="17.140625" style="40" customWidth="1"/>
    <col min="12295" max="12295" width="13.28515625" style="40" customWidth="1"/>
    <col min="12296" max="12296" width="21.7109375" style="40" customWidth="1"/>
    <col min="12297" max="12297" width="51.42578125" style="40" customWidth="1"/>
    <col min="12298" max="12298" width="14.85546875" style="40" customWidth="1"/>
    <col min="12299" max="12299" width="16.85546875" style="40" customWidth="1"/>
    <col min="12300" max="12300" width="19.5703125" style="40" customWidth="1"/>
    <col min="12301" max="12301" width="14.42578125" style="40" customWidth="1"/>
    <col min="12302" max="12304" width="17.7109375" style="40" customWidth="1"/>
    <col min="12305" max="12305" width="19.28515625" style="40" customWidth="1"/>
    <col min="12306" max="12306" width="18.5703125" style="40" customWidth="1"/>
    <col min="12307" max="12307" width="19.42578125" style="40" customWidth="1"/>
    <col min="12308" max="12310" width="19.85546875" style="40" customWidth="1"/>
    <col min="12311" max="12311" width="16.5703125" style="40" customWidth="1"/>
    <col min="12312" max="12312" width="13.28515625" style="40" customWidth="1"/>
    <col min="12313" max="12543" width="9.140625" style="40"/>
    <col min="12544" max="12544" width="9.28515625" style="40" bestFit="1" customWidth="1"/>
    <col min="12545" max="12545" width="28.140625" style="40" customWidth="1"/>
    <col min="12546" max="12546" width="27.5703125" style="40" customWidth="1"/>
    <col min="12547" max="12547" width="32.140625" style="40" customWidth="1"/>
    <col min="12548" max="12548" width="13.5703125" style="40" customWidth="1"/>
    <col min="12549" max="12549" width="15.42578125" style="40" customWidth="1"/>
    <col min="12550" max="12550" width="17.140625" style="40" customWidth="1"/>
    <col min="12551" max="12551" width="13.28515625" style="40" customWidth="1"/>
    <col min="12552" max="12552" width="21.7109375" style="40" customWidth="1"/>
    <col min="12553" max="12553" width="51.42578125" style="40" customWidth="1"/>
    <col min="12554" max="12554" width="14.85546875" style="40" customWidth="1"/>
    <col min="12555" max="12555" width="16.85546875" style="40" customWidth="1"/>
    <col min="12556" max="12556" width="19.5703125" style="40" customWidth="1"/>
    <col min="12557" max="12557" width="14.42578125" style="40" customWidth="1"/>
    <col min="12558" max="12560" width="17.7109375" style="40" customWidth="1"/>
    <col min="12561" max="12561" width="19.28515625" style="40" customWidth="1"/>
    <col min="12562" max="12562" width="18.5703125" style="40" customWidth="1"/>
    <col min="12563" max="12563" width="19.42578125" style="40" customWidth="1"/>
    <col min="12564" max="12566" width="19.85546875" style="40" customWidth="1"/>
    <col min="12567" max="12567" width="16.5703125" style="40" customWidth="1"/>
    <col min="12568" max="12568" width="13.28515625" style="40" customWidth="1"/>
    <col min="12569" max="12799" width="9.140625" style="40"/>
    <col min="12800" max="12800" width="9.28515625" style="40" bestFit="1" customWidth="1"/>
    <col min="12801" max="12801" width="28.140625" style="40" customWidth="1"/>
    <col min="12802" max="12802" width="27.5703125" style="40" customWidth="1"/>
    <col min="12803" max="12803" width="32.140625" style="40" customWidth="1"/>
    <col min="12804" max="12804" width="13.5703125" style="40" customWidth="1"/>
    <col min="12805" max="12805" width="15.42578125" style="40" customWidth="1"/>
    <col min="12806" max="12806" width="17.140625" style="40" customWidth="1"/>
    <col min="12807" max="12807" width="13.28515625" style="40" customWidth="1"/>
    <col min="12808" max="12808" width="21.7109375" style="40" customWidth="1"/>
    <col min="12809" max="12809" width="51.42578125" style="40" customWidth="1"/>
    <col min="12810" max="12810" width="14.85546875" style="40" customWidth="1"/>
    <col min="12811" max="12811" width="16.85546875" style="40" customWidth="1"/>
    <col min="12812" max="12812" width="19.5703125" style="40" customWidth="1"/>
    <col min="12813" max="12813" width="14.42578125" style="40" customWidth="1"/>
    <col min="12814" max="12816" width="17.7109375" style="40" customWidth="1"/>
    <col min="12817" max="12817" width="19.28515625" style="40" customWidth="1"/>
    <col min="12818" max="12818" width="18.5703125" style="40" customWidth="1"/>
    <col min="12819" max="12819" width="19.42578125" style="40" customWidth="1"/>
    <col min="12820" max="12822" width="19.85546875" style="40" customWidth="1"/>
    <col min="12823" max="12823" width="16.5703125" style="40" customWidth="1"/>
    <col min="12824" max="12824" width="13.28515625" style="40" customWidth="1"/>
    <col min="12825" max="13055" width="9.140625" style="40"/>
    <col min="13056" max="13056" width="9.28515625" style="40" bestFit="1" customWidth="1"/>
    <col min="13057" max="13057" width="28.140625" style="40" customWidth="1"/>
    <col min="13058" max="13058" width="27.5703125" style="40" customWidth="1"/>
    <col min="13059" max="13059" width="32.140625" style="40" customWidth="1"/>
    <col min="13060" max="13060" width="13.5703125" style="40" customWidth="1"/>
    <col min="13061" max="13061" width="15.42578125" style="40" customWidth="1"/>
    <col min="13062" max="13062" width="17.140625" style="40" customWidth="1"/>
    <col min="13063" max="13063" width="13.28515625" style="40" customWidth="1"/>
    <col min="13064" max="13064" width="21.7109375" style="40" customWidth="1"/>
    <col min="13065" max="13065" width="51.42578125" style="40" customWidth="1"/>
    <col min="13066" max="13066" width="14.85546875" style="40" customWidth="1"/>
    <col min="13067" max="13067" width="16.85546875" style="40" customWidth="1"/>
    <col min="13068" max="13068" width="19.5703125" style="40" customWidth="1"/>
    <col min="13069" max="13069" width="14.42578125" style="40" customWidth="1"/>
    <col min="13070" max="13072" width="17.7109375" style="40" customWidth="1"/>
    <col min="13073" max="13073" width="19.28515625" style="40" customWidth="1"/>
    <col min="13074" max="13074" width="18.5703125" style="40" customWidth="1"/>
    <col min="13075" max="13075" width="19.42578125" style="40" customWidth="1"/>
    <col min="13076" max="13078" width="19.85546875" style="40" customWidth="1"/>
    <col min="13079" max="13079" width="16.5703125" style="40" customWidth="1"/>
    <col min="13080" max="13080" width="13.28515625" style="40" customWidth="1"/>
    <col min="13081" max="13311" width="9.140625" style="40"/>
    <col min="13312" max="13312" width="9.28515625" style="40" bestFit="1" customWidth="1"/>
    <col min="13313" max="13313" width="28.140625" style="40" customWidth="1"/>
    <col min="13314" max="13314" width="27.5703125" style="40" customWidth="1"/>
    <col min="13315" max="13315" width="32.140625" style="40" customWidth="1"/>
    <col min="13316" max="13316" width="13.5703125" style="40" customWidth="1"/>
    <col min="13317" max="13317" width="15.42578125" style="40" customWidth="1"/>
    <col min="13318" max="13318" width="17.140625" style="40" customWidth="1"/>
    <col min="13319" max="13319" width="13.28515625" style="40" customWidth="1"/>
    <col min="13320" max="13320" width="21.7109375" style="40" customWidth="1"/>
    <col min="13321" max="13321" width="51.42578125" style="40" customWidth="1"/>
    <col min="13322" max="13322" width="14.85546875" style="40" customWidth="1"/>
    <col min="13323" max="13323" width="16.85546875" style="40" customWidth="1"/>
    <col min="13324" max="13324" width="19.5703125" style="40" customWidth="1"/>
    <col min="13325" max="13325" width="14.42578125" style="40" customWidth="1"/>
    <col min="13326" max="13328" width="17.7109375" style="40" customWidth="1"/>
    <col min="13329" max="13329" width="19.28515625" style="40" customWidth="1"/>
    <col min="13330" max="13330" width="18.5703125" style="40" customWidth="1"/>
    <col min="13331" max="13331" width="19.42578125" style="40" customWidth="1"/>
    <col min="13332" max="13334" width="19.85546875" style="40" customWidth="1"/>
    <col min="13335" max="13335" width="16.5703125" style="40" customWidth="1"/>
    <col min="13336" max="13336" width="13.28515625" style="40" customWidth="1"/>
    <col min="13337" max="13567" width="9.140625" style="40"/>
    <col min="13568" max="13568" width="9.28515625" style="40" bestFit="1" customWidth="1"/>
    <col min="13569" max="13569" width="28.140625" style="40" customWidth="1"/>
    <col min="13570" max="13570" width="27.5703125" style="40" customWidth="1"/>
    <col min="13571" max="13571" width="32.140625" style="40" customWidth="1"/>
    <col min="13572" max="13572" width="13.5703125" style="40" customWidth="1"/>
    <col min="13573" max="13573" width="15.42578125" style="40" customWidth="1"/>
    <col min="13574" max="13574" width="17.140625" style="40" customWidth="1"/>
    <col min="13575" max="13575" width="13.28515625" style="40" customWidth="1"/>
    <col min="13576" max="13576" width="21.7109375" style="40" customWidth="1"/>
    <col min="13577" max="13577" width="51.42578125" style="40" customWidth="1"/>
    <col min="13578" max="13578" width="14.85546875" style="40" customWidth="1"/>
    <col min="13579" max="13579" width="16.85546875" style="40" customWidth="1"/>
    <col min="13580" max="13580" width="19.5703125" style="40" customWidth="1"/>
    <col min="13581" max="13581" width="14.42578125" style="40" customWidth="1"/>
    <col min="13582" max="13584" width="17.7109375" style="40" customWidth="1"/>
    <col min="13585" max="13585" width="19.28515625" style="40" customWidth="1"/>
    <col min="13586" max="13586" width="18.5703125" style="40" customWidth="1"/>
    <col min="13587" max="13587" width="19.42578125" style="40" customWidth="1"/>
    <col min="13588" max="13590" width="19.85546875" style="40" customWidth="1"/>
    <col min="13591" max="13591" width="16.5703125" style="40" customWidth="1"/>
    <col min="13592" max="13592" width="13.28515625" style="40" customWidth="1"/>
    <col min="13593" max="13823" width="9.140625" style="40"/>
    <col min="13824" max="13824" width="9.28515625" style="40" bestFit="1" customWidth="1"/>
    <col min="13825" max="13825" width="28.140625" style="40" customWidth="1"/>
    <col min="13826" max="13826" width="27.5703125" style="40" customWidth="1"/>
    <col min="13827" max="13827" width="32.140625" style="40" customWidth="1"/>
    <col min="13828" max="13828" width="13.5703125" style="40" customWidth="1"/>
    <col min="13829" max="13829" width="15.42578125" style="40" customWidth="1"/>
    <col min="13830" max="13830" width="17.140625" style="40" customWidth="1"/>
    <col min="13831" max="13831" width="13.28515625" style="40" customWidth="1"/>
    <col min="13832" max="13832" width="21.7109375" style="40" customWidth="1"/>
    <col min="13833" max="13833" width="51.42578125" style="40" customWidth="1"/>
    <col min="13834" max="13834" width="14.85546875" style="40" customWidth="1"/>
    <col min="13835" max="13835" width="16.85546875" style="40" customWidth="1"/>
    <col min="13836" max="13836" width="19.5703125" style="40" customWidth="1"/>
    <col min="13837" max="13837" width="14.42578125" style="40" customWidth="1"/>
    <col min="13838" max="13840" width="17.7109375" style="40" customWidth="1"/>
    <col min="13841" max="13841" width="19.28515625" style="40" customWidth="1"/>
    <col min="13842" max="13842" width="18.5703125" style="40" customWidth="1"/>
    <col min="13843" max="13843" width="19.42578125" style="40" customWidth="1"/>
    <col min="13844" max="13846" width="19.85546875" style="40" customWidth="1"/>
    <col min="13847" max="13847" width="16.5703125" style="40" customWidth="1"/>
    <col min="13848" max="13848" width="13.28515625" style="40" customWidth="1"/>
    <col min="13849" max="14079" width="9.140625" style="40"/>
    <col min="14080" max="14080" width="9.28515625" style="40" bestFit="1" customWidth="1"/>
    <col min="14081" max="14081" width="28.140625" style="40" customWidth="1"/>
    <col min="14082" max="14082" width="27.5703125" style="40" customWidth="1"/>
    <col min="14083" max="14083" width="32.140625" style="40" customWidth="1"/>
    <col min="14084" max="14084" width="13.5703125" style="40" customWidth="1"/>
    <col min="14085" max="14085" width="15.42578125" style="40" customWidth="1"/>
    <col min="14086" max="14086" width="17.140625" style="40" customWidth="1"/>
    <col min="14087" max="14087" width="13.28515625" style="40" customWidth="1"/>
    <col min="14088" max="14088" width="21.7109375" style="40" customWidth="1"/>
    <col min="14089" max="14089" width="51.42578125" style="40" customWidth="1"/>
    <col min="14090" max="14090" width="14.85546875" style="40" customWidth="1"/>
    <col min="14091" max="14091" width="16.85546875" style="40" customWidth="1"/>
    <col min="14092" max="14092" width="19.5703125" style="40" customWidth="1"/>
    <col min="14093" max="14093" width="14.42578125" style="40" customWidth="1"/>
    <col min="14094" max="14096" width="17.7109375" style="40" customWidth="1"/>
    <col min="14097" max="14097" width="19.28515625" style="40" customWidth="1"/>
    <col min="14098" max="14098" width="18.5703125" style="40" customWidth="1"/>
    <col min="14099" max="14099" width="19.42578125" style="40" customWidth="1"/>
    <col min="14100" max="14102" width="19.85546875" style="40" customWidth="1"/>
    <col min="14103" max="14103" width="16.5703125" style="40" customWidth="1"/>
    <col min="14104" max="14104" width="13.28515625" style="40" customWidth="1"/>
    <col min="14105" max="14335" width="9.140625" style="40"/>
    <col min="14336" max="14336" width="9.28515625" style="40" bestFit="1" customWidth="1"/>
    <col min="14337" max="14337" width="28.140625" style="40" customWidth="1"/>
    <col min="14338" max="14338" width="27.5703125" style="40" customWidth="1"/>
    <col min="14339" max="14339" width="32.140625" style="40" customWidth="1"/>
    <col min="14340" max="14340" width="13.5703125" style="40" customWidth="1"/>
    <col min="14341" max="14341" width="15.42578125" style="40" customWidth="1"/>
    <col min="14342" max="14342" width="17.140625" style="40" customWidth="1"/>
    <col min="14343" max="14343" width="13.28515625" style="40" customWidth="1"/>
    <col min="14344" max="14344" width="21.7109375" style="40" customWidth="1"/>
    <col min="14345" max="14345" width="51.42578125" style="40" customWidth="1"/>
    <col min="14346" max="14346" width="14.85546875" style="40" customWidth="1"/>
    <col min="14347" max="14347" width="16.85546875" style="40" customWidth="1"/>
    <col min="14348" max="14348" width="19.5703125" style="40" customWidth="1"/>
    <col min="14349" max="14349" width="14.42578125" style="40" customWidth="1"/>
    <col min="14350" max="14352" width="17.7109375" style="40" customWidth="1"/>
    <col min="14353" max="14353" width="19.28515625" style="40" customWidth="1"/>
    <col min="14354" max="14354" width="18.5703125" style="40" customWidth="1"/>
    <col min="14355" max="14355" width="19.42578125" style="40" customWidth="1"/>
    <col min="14356" max="14358" width="19.85546875" style="40" customWidth="1"/>
    <col min="14359" max="14359" width="16.5703125" style="40" customWidth="1"/>
    <col min="14360" max="14360" width="13.28515625" style="40" customWidth="1"/>
    <col min="14361" max="14591" width="9.140625" style="40"/>
    <col min="14592" max="14592" width="9.28515625" style="40" bestFit="1" customWidth="1"/>
    <col min="14593" max="14593" width="28.140625" style="40" customWidth="1"/>
    <col min="14594" max="14594" width="27.5703125" style="40" customWidth="1"/>
    <col min="14595" max="14595" width="32.140625" style="40" customWidth="1"/>
    <col min="14596" max="14596" width="13.5703125" style="40" customWidth="1"/>
    <col min="14597" max="14597" width="15.42578125" style="40" customWidth="1"/>
    <col min="14598" max="14598" width="17.140625" style="40" customWidth="1"/>
    <col min="14599" max="14599" width="13.28515625" style="40" customWidth="1"/>
    <col min="14600" max="14600" width="21.7109375" style="40" customWidth="1"/>
    <col min="14601" max="14601" width="51.42578125" style="40" customWidth="1"/>
    <col min="14602" max="14602" width="14.85546875" style="40" customWidth="1"/>
    <col min="14603" max="14603" width="16.85546875" style="40" customWidth="1"/>
    <col min="14604" max="14604" width="19.5703125" style="40" customWidth="1"/>
    <col min="14605" max="14605" width="14.42578125" style="40" customWidth="1"/>
    <col min="14606" max="14608" width="17.7109375" style="40" customWidth="1"/>
    <col min="14609" max="14609" width="19.28515625" style="40" customWidth="1"/>
    <col min="14610" max="14610" width="18.5703125" style="40" customWidth="1"/>
    <col min="14611" max="14611" width="19.42578125" style="40" customWidth="1"/>
    <col min="14612" max="14614" width="19.85546875" style="40" customWidth="1"/>
    <col min="14615" max="14615" width="16.5703125" style="40" customWidth="1"/>
    <col min="14616" max="14616" width="13.28515625" style="40" customWidth="1"/>
    <col min="14617" max="14847" width="9.140625" style="40"/>
    <col min="14848" max="14848" width="9.28515625" style="40" bestFit="1" customWidth="1"/>
    <col min="14849" max="14849" width="28.140625" style="40" customWidth="1"/>
    <col min="14850" max="14850" width="27.5703125" style="40" customWidth="1"/>
    <col min="14851" max="14851" width="32.140625" style="40" customWidth="1"/>
    <col min="14852" max="14852" width="13.5703125" style="40" customWidth="1"/>
    <col min="14853" max="14853" width="15.42578125" style="40" customWidth="1"/>
    <col min="14854" max="14854" width="17.140625" style="40" customWidth="1"/>
    <col min="14855" max="14855" width="13.28515625" style="40" customWidth="1"/>
    <col min="14856" max="14856" width="21.7109375" style="40" customWidth="1"/>
    <col min="14857" max="14857" width="51.42578125" style="40" customWidth="1"/>
    <col min="14858" max="14858" width="14.85546875" style="40" customWidth="1"/>
    <col min="14859" max="14859" width="16.85546875" style="40" customWidth="1"/>
    <col min="14860" max="14860" width="19.5703125" style="40" customWidth="1"/>
    <col min="14861" max="14861" width="14.42578125" style="40" customWidth="1"/>
    <col min="14862" max="14864" width="17.7109375" style="40" customWidth="1"/>
    <col min="14865" max="14865" width="19.28515625" style="40" customWidth="1"/>
    <col min="14866" max="14866" width="18.5703125" style="40" customWidth="1"/>
    <col min="14867" max="14867" width="19.42578125" style="40" customWidth="1"/>
    <col min="14868" max="14870" width="19.85546875" style="40" customWidth="1"/>
    <col min="14871" max="14871" width="16.5703125" style="40" customWidth="1"/>
    <col min="14872" max="14872" width="13.28515625" style="40" customWidth="1"/>
    <col min="14873" max="15103" width="9.140625" style="40"/>
    <col min="15104" max="15104" width="9.28515625" style="40" bestFit="1" customWidth="1"/>
    <col min="15105" max="15105" width="28.140625" style="40" customWidth="1"/>
    <col min="15106" max="15106" width="27.5703125" style="40" customWidth="1"/>
    <col min="15107" max="15107" width="32.140625" style="40" customWidth="1"/>
    <col min="15108" max="15108" width="13.5703125" style="40" customWidth="1"/>
    <col min="15109" max="15109" width="15.42578125" style="40" customWidth="1"/>
    <col min="15110" max="15110" width="17.140625" style="40" customWidth="1"/>
    <col min="15111" max="15111" width="13.28515625" style="40" customWidth="1"/>
    <col min="15112" max="15112" width="21.7109375" style="40" customWidth="1"/>
    <col min="15113" max="15113" width="51.42578125" style="40" customWidth="1"/>
    <col min="15114" max="15114" width="14.85546875" style="40" customWidth="1"/>
    <col min="15115" max="15115" width="16.85546875" style="40" customWidth="1"/>
    <col min="15116" max="15116" width="19.5703125" style="40" customWidth="1"/>
    <col min="15117" max="15117" width="14.42578125" style="40" customWidth="1"/>
    <col min="15118" max="15120" width="17.7109375" style="40" customWidth="1"/>
    <col min="15121" max="15121" width="19.28515625" style="40" customWidth="1"/>
    <col min="15122" max="15122" width="18.5703125" style="40" customWidth="1"/>
    <col min="15123" max="15123" width="19.42578125" style="40" customWidth="1"/>
    <col min="15124" max="15126" width="19.85546875" style="40" customWidth="1"/>
    <col min="15127" max="15127" width="16.5703125" style="40" customWidth="1"/>
    <col min="15128" max="15128" width="13.28515625" style="40" customWidth="1"/>
    <col min="15129" max="15359" width="9.140625" style="40"/>
    <col min="15360" max="15360" width="9.28515625" style="40" bestFit="1" customWidth="1"/>
    <col min="15361" max="15361" width="28.140625" style="40" customWidth="1"/>
    <col min="15362" max="15362" width="27.5703125" style="40" customWidth="1"/>
    <col min="15363" max="15363" width="32.140625" style="40" customWidth="1"/>
    <col min="15364" max="15364" width="13.5703125" style="40" customWidth="1"/>
    <col min="15365" max="15365" width="15.42578125" style="40" customWidth="1"/>
    <col min="15366" max="15366" width="17.140625" style="40" customWidth="1"/>
    <col min="15367" max="15367" width="13.28515625" style="40" customWidth="1"/>
    <col min="15368" max="15368" width="21.7109375" style="40" customWidth="1"/>
    <col min="15369" max="15369" width="51.42578125" style="40" customWidth="1"/>
    <col min="15370" max="15370" width="14.85546875" style="40" customWidth="1"/>
    <col min="15371" max="15371" width="16.85546875" style="40" customWidth="1"/>
    <col min="15372" max="15372" width="19.5703125" style="40" customWidth="1"/>
    <col min="15373" max="15373" width="14.42578125" style="40" customWidth="1"/>
    <col min="15374" max="15376" width="17.7109375" style="40" customWidth="1"/>
    <col min="15377" max="15377" width="19.28515625" style="40" customWidth="1"/>
    <col min="15378" max="15378" width="18.5703125" style="40" customWidth="1"/>
    <col min="15379" max="15379" width="19.42578125" style="40" customWidth="1"/>
    <col min="15380" max="15382" width="19.85546875" style="40" customWidth="1"/>
    <col min="15383" max="15383" width="16.5703125" style="40" customWidth="1"/>
    <col min="15384" max="15384" width="13.28515625" style="40" customWidth="1"/>
    <col min="15385" max="15615" width="9.140625" style="40"/>
    <col min="15616" max="15616" width="9.28515625" style="40" bestFit="1" customWidth="1"/>
    <col min="15617" max="15617" width="28.140625" style="40" customWidth="1"/>
    <col min="15618" max="15618" width="27.5703125" style="40" customWidth="1"/>
    <col min="15619" max="15619" width="32.140625" style="40" customWidth="1"/>
    <col min="15620" max="15620" width="13.5703125" style="40" customWidth="1"/>
    <col min="15621" max="15621" width="15.42578125" style="40" customWidth="1"/>
    <col min="15622" max="15622" width="17.140625" style="40" customWidth="1"/>
    <col min="15623" max="15623" width="13.28515625" style="40" customWidth="1"/>
    <col min="15624" max="15624" width="21.7109375" style="40" customWidth="1"/>
    <col min="15625" max="15625" width="51.42578125" style="40" customWidth="1"/>
    <col min="15626" max="15626" width="14.85546875" style="40" customWidth="1"/>
    <col min="15627" max="15627" width="16.85546875" style="40" customWidth="1"/>
    <col min="15628" max="15628" width="19.5703125" style="40" customWidth="1"/>
    <col min="15629" max="15629" width="14.42578125" style="40" customWidth="1"/>
    <col min="15630" max="15632" width="17.7109375" style="40" customWidth="1"/>
    <col min="15633" max="15633" width="19.28515625" style="40" customWidth="1"/>
    <col min="15634" max="15634" width="18.5703125" style="40" customWidth="1"/>
    <col min="15635" max="15635" width="19.42578125" style="40" customWidth="1"/>
    <col min="15636" max="15638" width="19.85546875" style="40" customWidth="1"/>
    <col min="15639" max="15639" width="16.5703125" style="40" customWidth="1"/>
    <col min="15640" max="15640" width="13.28515625" style="40" customWidth="1"/>
    <col min="15641" max="15871" width="9.140625" style="40"/>
    <col min="15872" max="15872" width="9.28515625" style="40" bestFit="1" customWidth="1"/>
    <col min="15873" max="15873" width="28.140625" style="40" customWidth="1"/>
    <col min="15874" max="15874" width="27.5703125" style="40" customWidth="1"/>
    <col min="15875" max="15875" width="32.140625" style="40" customWidth="1"/>
    <col min="15876" max="15876" width="13.5703125" style="40" customWidth="1"/>
    <col min="15877" max="15877" width="15.42578125" style="40" customWidth="1"/>
    <col min="15878" max="15878" width="17.140625" style="40" customWidth="1"/>
    <col min="15879" max="15879" width="13.28515625" style="40" customWidth="1"/>
    <col min="15880" max="15880" width="21.7109375" style="40" customWidth="1"/>
    <col min="15881" max="15881" width="51.42578125" style="40" customWidth="1"/>
    <col min="15882" max="15882" width="14.85546875" style="40" customWidth="1"/>
    <col min="15883" max="15883" width="16.85546875" style="40" customWidth="1"/>
    <col min="15884" max="15884" width="19.5703125" style="40" customWidth="1"/>
    <col min="15885" max="15885" width="14.42578125" style="40" customWidth="1"/>
    <col min="15886" max="15888" width="17.7109375" style="40" customWidth="1"/>
    <col min="15889" max="15889" width="19.28515625" style="40" customWidth="1"/>
    <col min="15890" max="15890" width="18.5703125" style="40" customWidth="1"/>
    <col min="15891" max="15891" width="19.42578125" style="40" customWidth="1"/>
    <col min="15892" max="15894" width="19.85546875" style="40" customWidth="1"/>
    <col min="15895" max="15895" width="16.5703125" style="40" customWidth="1"/>
    <col min="15896" max="15896" width="13.28515625" style="40" customWidth="1"/>
    <col min="15897" max="16127" width="9.140625" style="40"/>
    <col min="16128" max="16128" width="9.28515625" style="40" bestFit="1" customWidth="1"/>
    <col min="16129" max="16129" width="28.140625" style="40" customWidth="1"/>
    <col min="16130" max="16130" width="27.5703125" style="40" customWidth="1"/>
    <col min="16131" max="16131" width="32.140625" style="40" customWidth="1"/>
    <col min="16132" max="16132" width="13.5703125" style="40" customWidth="1"/>
    <col min="16133" max="16133" width="15.42578125" style="40" customWidth="1"/>
    <col min="16134" max="16134" width="17.140625" style="40" customWidth="1"/>
    <col min="16135" max="16135" width="13.28515625" style="40" customWidth="1"/>
    <col min="16136" max="16136" width="21.7109375" style="40" customWidth="1"/>
    <col min="16137" max="16137" width="51.42578125" style="40" customWidth="1"/>
    <col min="16138" max="16138" width="14.85546875" style="40" customWidth="1"/>
    <col min="16139" max="16139" width="16.85546875" style="40" customWidth="1"/>
    <col min="16140" max="16140" width="19.5703125" style="40" customWidth="1"/>
    <col min="16141" max="16141" width="14.42578125" style="40" customWidth="1"/>
    <col min="16142" max="16144" width="17.7109375" style="40" customWidth="1"/>
    <col min="16145" max="16145" width="19.28515625" style="40" customWidth="1"/>
    <col min="16146" max="16146" width="18.5703125" style="40" customWidth="1"/>
    <col min="16147" max="16147" width="19.42578125" style="40" customWidth="1"/>
    <col min="16148" max="16150" width="19.85546875" style="40" customWidth="1"/>
    <col min="16151" max="16151" width="16.5703125" style="40" customWidth="1"/>
    <col min="16152" max="16152" width="13.28515625" style="40" customWidth="1"/>
    <col min="16153" max="16384" width="9.140625" style="40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376" t="s">
        <v>673</v>
      </c>
      <c r="J1" s="376"/>
      <c r="K1" s="376"/>
      <c r="L1" s="376"/>
      <c r="M1" s="376"/>
      <c r="N1" s="2"/>
      <c r="O1" s="2"/>
      <c r="P1" s="2"/>
      <c r="Q1" s="3"/>
      <c r="R1" s="2"/>
      <c r="S1" s="2"/>
    </row>
    <row r="2" spans="1:19" ht="20.25" customHeight="1" x14ac:dyDescent="0.25">
      <c r="A2" s="377" t="s">
        <v>0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2"/>
      <c r="O2" s="2"/>
      <c r="P2" s="2"/>
      <c r="Q2" s="3"/>
      <c r="R2" s="2"/>
      <c r="S2" s="2"/>
    </row>
    <row r="3" spans="1:19" ht="60" customHeight="1" x14ac:dyDescent="0.25">
      <c r="A3" s="378" t="s">
        <v>886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2"/>
      <c r="O3" s="2"/>
      <c r="P3" s="2"/>
      <c r="Q3" s="3"/>
      <c r="R3" s="2"/>
      <c r="S3" s="2"/>
    </row>
    <row r="4" spans="1:19" ht="15" customHeight="1" x14ac:dyDescent="0.25">
      <c r="A4" s="379" t="s">
        <v>1</v>
      </c>
      <c r="B4" s="381" t="s">
        <v>2</v>
      </c>
      <c r="C4" s="382"/>
      <c r="D4" s="383"/>
      <c r="E4" s="381" t="s">
        <v>3</v>
      </c>
      <c r="F4" s="382"/>
      <c r="G4" s="382"/>
      <c r="H4" s="382"/>
      <c r="I4" s="382"/>
      <c r="J4" s="382"/>
      <c r="K4" s="382"/>
      <c r="L4" s="383"/>
      <c r="M4" s="384" t="s">
        <v>450</v>
      </c>
    </row>
    <row r="5" spans="1:19" ht="155.25" customHeight="1" x14ac:dyDescent="0.25">
      <c r="A5" s="380"/>
      <c r="B5" s="63" t="s">
        <v>451</v>
      </c>
      <c r="C5" s="63" t="s">
        <v>452</v>
      </c>
      <c r="D5" s="63" t="s">
        <v>453</v>
      </c>
      <c r="E5" s="63" t="s">
        <v>454</v>
      </c>
      <c r="F5" s="63" t="s">
        <v>455</v>
      </c>
      <c r="G5" s="63" t="s">
        <v>456</v>
      </c>
      <c r="H5" s="63" t="s">
        <v>457</v>
      </c>
      <c r="I5" s="63" t="s">
        <v>458</v>
      </c>
      <c r="J5" s="4" t="s">
        <v>13</v>
      </c>
      <c r="K5" s="63" t="s">
        <v>15</v>
      </c>
      <c r="L5" s="63" t="s">
        <v>459</v>
      </c>
      <c r="M5" s="385"/>
    </row>
    <row r="6" spans="1:19" x14ac:dyDescent="0.25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5">
        <v>7</v>
      </c>
      <c r="H6" s="65">
        <v>8</v>
      </c>
      <c r="I6" s="64">
        <v>9</v>
      </c>
      <c r="J6" s="64">
        <v>10</v>
      </c>
      <c r="K6" s="64">
        <v>11</v>
      </c>
      <c r="L6" s="64">
        <v>12</v>
      </c>
      <c r="M6" s="64">
        <v>13</v>
      </c>
    </row>
    <row r="7" spans="1:19" ht="35.25" customHeight="1" x14ac:dyDescent="0.25">
      <c r="A7" s="369" t="s">
        <v>17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</row>
    <row r="8" spans="1:19" ht="71.25" customHeight="1" x14ac:dyDescent="0.25">
      <c r="A8" s="35">
        <v>1</v>
      </c>
      <c r="B8" s="29" t="s">
        <v>460</v>
      </c>
      <c r="C8" s="29" t="s">
        <v>417</v>
      </c>
      <c r="D8" s="66" t="s">
        <v>418</v>
      </c>
      <c r="E8" s="35">
        <v>65</v>
      </c>
      <c r="F8" s="35" t="s">
        <v>419</v>
      </c>
      <c r="G8" s="28" t="s">
        <v>420</v>
      </c>
      <c r="H8" s="28">
        <v>142</v>
      </c>
      <c r="I8" s="73">
        <v>6700</v>
      </c>
      <c r="J8" s="66" t="s">
        <v>471</v>
      </c>
      <c r="K8" s="67">
        <v>0.11</v>
      </c>
      <c r="L8" s="67">
        <v>0.01</v>
      </c>
      <c r="M8" s="68">
        <v>2540.58</v>
      </c>
      <c r="O8" s="40" t="s">
        <v>745</v>
      </c>
    </row>
    <row r="9" spans="1:19" ht="42" customHeight="1" x14ac:dyDescent="0.25">
      <c r="A9" s="35">
        <f>A8+1</f>
        <v>2</v>
      </c>
      <c r="B9" s="29" t="s">
        <v>461</v>
      </c>
      <c r="C9" s="29" t="s">
        <v>421</v>
      </c>
      <c r="D9" s="66" t="s">
        <v>422</v>
      </c>
      <c r="E9" s="35">
        <v>66</v>
      </c>
      <c r="F9" s="69" t="s">
        <v>419</v>
      </c>
      <c r="G9" s="30" t="s">
        <v>420</v>
      </c>
      <c r="H9" s="28">
        <v>234</v>
      </c>
      <c r="I9" s="73">
        <v>21000</v>
      </c>
      <c r="J9" s="66" t="s">
        <v>471</v>
      </c>
      <c r="K9" s="70" t="s">
        <v>153</v>
      </c>
      <c r="L9" s="70" t="s">
        <v>423</v>
      </c>
      <c r="M9" s="33">
        <v>11815.64</v>
      </c>
      <c r="O9" s="40" t="s">
        <v>917</v>
      </c>
    </row>
    <row r="10" spans="1:19" ht="66" customHeight="1" x14ac:dyDescent="0.25">
      <c r="A10" s="35">
        <f t="shared" ref="A10:A17" si="0">A9+1</f>
        <v>3</v>
      </c>
      <c r="B10" s="29" t="s">
        <v>462</v>
      </c>
      <c r="C10" s="29" t="s">
        <v>424</v>
      </c>
      <c r="D10" s="66" t="s">
        <v>425</v>
      </c>
      <c r="E10" s="35">
        <v>67</v>
      </c>
      <c r="F10" s="69" t="s">
        <v>419</v>
      </c>
      <c r="G10" s="30" t="s">
        <v>426</v>
      </c>
      <c r="H10" s="28">
        <v>234</v>
      </c>
      <c r="I10" s="73">
        <v>4200</v>
      </c>
      <c r="J10" s="66" t="s">
        <v>471</v>
      </c>
      <c r="K10" s="70" t="s">
        <v>142</v>
      </c>
      <c r="L10" s="70" t="s">
        <v>427</v>
      </c>
      <c r="M10" s="33">
        <v>1406.34</v>
      </c>
      <c r="O10" s="40" t="s">
        <v>917</v>
      </c>
    </row>
    <row r="11" spans="1:19" ht="54.75" customHeight="1" x14ac:dyDescent="0.25">
      <c r="A11" s="35">
        <f t="shared" si="0"/>
        <v>4</v>
      </c>
      <c r="B11" s="29" t="s">
        <v>463</v>
      </c>
      <c r="C11" s="29" t="s">
        <v>428</v>
      </c>
      <c r="D11" s="66" t="s">
        <v>429</v>
      </c>
      <c r="E11" s="35" t="s">
        <v>430</v>
      </c>
      <c r="F11" s="69" t="s">
        <v>419</v>
      </c>
      <c r="G11" s="30" t="s">
        <v>426</v>
      </c>
      <c r="H11" s="28">
        <v>234</v>
      </c>
      <c r="I11" s="32">
        <v>6700</v>
      </c>
      <c r="J11" s="66" t="s">
        <v>471</v>
      </c>
      <c r="K11" s="70" t="s">
        <v>142</v>
      </c>
      <c r="L11" s="70" t="s">
        <v>427</v>
      </c>
      <c r="M11" s="33">
        <v>3428.49</v>
      </c>
      <c r="O11" s="40" t="s">
        <v>917</v>
      </c>
    </row>
    <row r="12" spans="1:19" ht="76.5" customHeight="1" x14ac:dyDescent="0.25">
      <c r="A12" s="35">
        <f t="shared" si="0"/>
        <v>5</v>
      </c>
      <c r="B12" s="29" t="s">
        <v>464</v>
      </c>
      <c r="C12" s="29" t="s">
        <v>431</v>
      </c>
      <c r="D12" s="29" t="s">
        <v>432</v>
      </c>
      <c r="E12" s="28">
        <v>69</v>
      </c>
      <c r="F12" s="69" t="s">
        <v>419</v>
      </c>
      <c r="G12" s="30" t="s">
        <v>433</v>
      </c>
      <c r="H12" s="28">
        <v>228</v>
      </c>
      <c r="I12" s="32">
        <v>15400</v>
      </c>
      <c r="J12" s="66" t="s">
        <v>471</v>
      </c>
      <c r="K12" s="34" t="s">
        <v>142</v>
      </c>
      <c r="L12" s="70" t="s">
        <v>427</v>
      </c>
      <c r="M12" s="33">
        <v>6373.03</v>
      </c>
      <c r="O12" s="40" t="s">
        <v>917</v>
      </c>
    </row>
    <row r="13" spans="1:19" ht="54.75" customHeight="1" x14ac:dyDescent="0.25">
      <c r="A13" s="35">
        <f t="shared" si="0"/>
        <v>6</v>
      </c>
      <c r="B13" s="29" t="s">
        <v>465</v>
      </c>
      <c r="C13" s="29" t="s">
        <v>434</v>
      </c>
      <c r="D13" s="29" t="s">
        <v>425</v>
      </c>
      <c r="E13" s="28">
        <v>73</v>
      </c>
      <c r="F13" s="28" t="s">
        <v>420</v>
      </c>
      <c r="G13" s="30"/>
      <c r="H13" s="28">
        <v>228</v>
      </c>
      <c r="I13" s="32">
        <v>3600</v>
      </c>
      <c r="J13" s="66" t="s">
        <v>471</v>
      </c>
      <c r="K13" s="34" t="s">
        <v>142</v>
      </c>
      <c r="L13" s="70" t="s">
        <v>427</v>
      </c>
      <c r="M13" s="33">
        <v>843.64</v>
      </c>
      <c r="O13" s="40" t="s">
        <v>917</v>
      </c>
    </row>
    <row r="14" spans="1:19" ht="125.25" customHeight="1" x14ac:dyDescent="0.25">
      <c r="A14" s="35">
        <f t="shared" si="0"/>
        <v>7</v>
      </c>
      <c r="B14" s="29" t="s">
        <v>466</v>
      </c>
      <c r="C14" s="29" t="s">
        <v>672</v>
      </c>
      <c r="D14" s="29" t="s">
        <v>435</v>
      </c>
      <c r="E14" s="28">
        <v>74</v>
      </c>
      <c r="F14" s="28" t="s">
        <v>420</v>
      </c>
      <c r="G14" s="28" t="s">
        <v>436</v>
      </c>
      <c r="H14" s="28">
        <v>228</v>
      </c>
      <c r="I14" s="32">
        <v>4220</v>
      </c>
      <c r="J14" s="66" t="s">
        <v>471</v>
      </c>
      <c r="K14" s="34" t="s">
        <v>142</v>
      </c>
      <c r="L14" s="70" t="s">
        <v>427</v>
      </c>
      <c r="M14" s="33">
        <v>1042.6500000000001</v>
      </c>
      <c r="O14" s="40" t="s">
        <v>917</v>
      </c>
    </row>
    <row r="15" spans="1:19" ht="42" customHeight="1" x14ac:dyDescent="0.25">
      <c r="A15" s="35">
        <f t="shared" si="0"/>
        <v>8</v>
      </c>
      <c r="B15" s="29" t="s">
        <v>467</v>
      </c>
      <c r="C15" s="29" t="s">
        <v>437</v>
      </c>
      <c r="D15" s="29" t="s">
        <v>438</v>
      </c>
      <c r="E15" s="28">
        <v>75</v>
      </c>
      <c r="F15" s="30" t="s">
        <v>433</v>
      </c>
      <c r="G15" s="30" t="s">
        <v>436</v>
      </c>
      <c r="H15" s="28">
        <v>227</v>
      </c>
      <c r="I15" s="18">
        <v>4370</v>
      </c>
      <c r="J15" s="66" t="s">
        <v>471</v>
      </c>
      <c r="K15" s="34" t="s">
        <v>142</v>
      </c>
      <c r="L15" s="70" t="s">
        <v>427</v>
      </c>
      <c r="M15" s="33">
        <v>850.09</v>
      </c>
      <c r="O15" s="40" t="s">
        <v>746</v>
      </c>
    </row>
    <row r="16" spans="1:19" s="41" customFormat="1" ht="42" customHeight="1" x14ac:dyDescent="0.25">
      <c r="A16" s="35">
        <f t="shared" si="0"/>
        <v>9</v>
      </c>
      <c r="B16" s="29" t="s">
        <v>468</v>
      </c>
      <c r="C16" s="29" t="s">
        <v>439</v>
      </c>
      <c r="D16" s="29" t="s">
        <v>440</v>
      </c>
      <c r="E16" s="28">
        <v>79</v>
      </c>
      <c r="F16" s="30" t="s">
        <v>441</v>
      </c>
      <c r="G16" s="30" t="s">
        <v>442</v>
      </c>
      <c r="H16" s="28">
        <v>221</v>
      </c>
      <c r="I16" s="32">
        <v>1450</v>
      </c>
      <c r="J16" s="66" t="s">
        <v>471</v>
      </c>
      <c r="K16" s="34" t="s">
        <v>142</v>
      </c>
      <c r="L16" s="70" t="s">
        <v>427</v>
      </c>
      <c r="M16" s="12">
        <v>526.79</v>
      </c>
      <c r="O16" s="40" t="s">
        <v>828</v>
      </c>
    </row>
    <row r="17" spans="1:17" s="41" customFormat="1" ht="42" customHeight="1" x14ac:dyDescent="0.25">
      <c r="A17" s="35">
        <f t="shared" si="0"/>
        <v>10</v>
      </c>
      <c r="B17" s="66" t="s">
        <v>469</v>
      </c>
      <c r="C17" s="29" t="s">
        <v>443</v>
      </c>
      <c r="D17" s="66" t="s">
        <v>444</v>
      </c>
      <c r="E17" s="35">
        <v>80</v>
      </c>
      <c r="F17" s="69" t="s">
        <v>441</v>
      </c>
      <c r="G17" s="69" t="s">
        <v>445</v>
      </c>
      <c r="H17" s="71">
        <v>221</v>
      </c>
      <c r="I17" s="74">
        <v>1190</v>
      </c>
      <c r="J17" s="66" t="s">
        <v>471</v>
      </c>
      <c r="K17" s="34" t="s">
        <v>142</v>
      </c>
      <c r="L17" s="70" t="s">
        <v>427</v>
      </c>
      <c r="M17" s="33">
        <v>627.26</v>
      </c>
      <c r="O17" s="41" t="s">
        <v>917</v>
      </c>
    </row>
    <row r="18" spans="1:17" s="41" customFormat="1" ht="76.5" customHeight="1" x14ac:dyDescent="0.25">
      <c r="A18" s="28">
        <v>11</v>
      </c>
      <c r="B18" s="29" t="s">
        <v>470</v>
      </c>
      <c r="C18" s="29" t="s">
        <v>446</v>
      </c>
      <c r="D18" s="29" t="s">
        <v>447</v>
      </c>
      <c r="E18" s="28">
        <v>85</v>
      </c>
      <c r="F18" s="30" t="s">
        <v>448</v>
      </c>
      <c r="G18" s="30" t="s">
        <v>449</v>
      </c>
      <c r="H18" s="31">
        <v>213</v>
      </c>
      <c r="I18" s="32">
        <v>61730</v>
      </c>
      <c r="J18" s="66" t="s">
        <v>471</v>
      </c>
      <c r="K18" s="34" t="s">
        <v>142</v>
      </c>
      <c r="L18" s="34" t="s">
        <v>423</v>
      </c>
      <c r="M18" s="33">
        <v>27497.84</v>
      </c>
      <c r="O18" s="41" t="s">
        <v>917</v>
      </c>
    </row>
    <row r="19" spans="1:17" s="111" customFormat="1" ht="97.5" customHeight="1" x14ac:dyDescent="0.25">
      <c r="A19" s="35">
        <f t="shared" ref="A19" si="1">A18+1</f>
        <v>12</v>
      </c>
      <c r="B19" s="29" t="s">
        <v>665</v>
      </c>
      <c r="C19" s="29" t="s">
        <v>661</v>
      </c>
      <c r="D19" s="29" t="s">
        <v>662</v>
      </c>
      <c r="E19" s="28">
        <v>109</v>
      </c>
      <c r="F19" s="30" t="s">
        <v>663</v>
      </c>
      <c r="G19" s="30" t="s">
        <v>664</v>
      </c>
      <c r="H19" s="31">
        <v>158</v>
      </c>
      <c r="I19" s="32">
        <v>31055</v>
      </c>
      <c r="J19" s="66" t="s">
        <v>471</v>
      </c>
      <c r="K19" s="34" t="s">
        <v>142</v>
      </c>
      <c r="L19" s="34" t="s">
        <v>427</v>
      </c>
      <c r="M19" s="33">
        <v>10399.64</v>
      </c>
      <c r="O19" s="41" t="s">
        <v>917</v>
      </c>
    </row>
    <row r="20" spans="1:17" ht="44.25" customHeight="1" x14ac:dyDescent="0.25">
      <c r="A20" s="57"/>
      <c r="B20" s="72" t="s">
        <v>132</v>
      </c>
      <c r="C20" s="4"/>
      <c r="D20" s="4"/>
      <c r="E20" s="6"/>
      <c r="F20" s="19"/>
      <c r="G20" s="19"/>
      <c r="H20" s="20"/>
      <c r="I20" s="21">
        <f>SUM(I8:I19)</f>
        <v>161615</v>
      </c>
      <c r="J20" s="21" t="s">
        <v>471</v>
      </c>
      <c r="K20" s="21"/>
      <c r="L20" s="22"/>
      <c r="M20" s="55">
        <f>SUM(M8:M19)</f>
        <v>67351.989999999991</v>
      </c>
      <c r="N20" s="2"/>
      <c r="O20" s="2"/>
      <c r="P20" s="2"/>
      <c r="Q20" s="2"/>
    </row>
    <row r="21" spans="1:17" ht="35.25" customHeight="1" x14ac:dyDescent="0.25">
      <c r="A21" s="347" t="s">
        <v>133</v>
      </c>
      <c r="B21" s="347"/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M21" s="347"/>
    </row>
    <row r="22" spans="1:17" ht="57.2" customHeight="1" x14ac:dyDescent="0.25">
      <c r="A22" s="75" t="s">
        <v>134</v>
      </c>
      <c r="B22" s="75" t="s">
        <v>531</v>
      </c>
      <c r="C22" s="75" t="s">
        <v>498</v>
      </c>
      <c r="D22" s="75" t="s">
        <v>499</v>
      </c>
      <c r="E22" s="75" t="s">
        <v>500</v>
      </c>
      <c r="F22" s="75" t="s">
        <v>501</v>
      </c>
      <c r="G22" s="75" t="s">
        <v>502</v>
      </c>
      <c r="H22" s="75" t="s">
        <v>503</v>
      </c>
      <c r="I22" s="32">
        <v>125000</v>
      </c>
      <c r="J22" s="35" t="s">
        <v>471</v>
      </c>
      <c r="K22" s="79" t="s">
        <v>142</v>
      </c>
      <c r="L22" s="75" t="s">
        <v>427</v>
      </c>
      <c r="M22" s="76">
        <v>25665.01</v>
      </c>
      <c r="O22" s="40" t="s">
        <v>828</v>
      </c>
    </row>
    <row r="23" spans="1:17" ht="66.599999999999994" customHeight="1" x14ac:dyDescent="0.25">
      <c r="A23" s="75" t="s">
        <v>144</v>
      </c>
      <c r="B23" s="75" t="s">
        <v>532</v>
      </c>
      <c r="C23" s="75" t="s">
        <v>504</v>
      </c>
      <c r="D23" s="75" t="s">
        <v>505</v>
      </c>
      <c r="E23" s="75" t="s">
        <v>506</v>
      </c>
      <c r="F23" s="75" t="s">
        <v>501</v>
      </c>
      <c r="G23" s="75" t="s">
        <v>501</v>
      </c>
      <c r="H23" s="75" t="s">
        <v>503</v>
      </c>
      <c r="I23" s="32">
        <v>15600</v>
      </c>
      <c r="J23" s="35" t="s">
        <v>471</v>
      </c>
      <c r="K23" s="79" t="s">
        <v>142</v>
      </c>
      <c r="L23" s="75" t="s">
        <v>427</v>
      </c>
      <c r="M23" s="76">
        <v>10087.31</v>
      </c>
      <c r="O23" s="40" t="s">
        <v>917</v>
      </c>
    </row>
    <row r="24" spans="1:17" ht="66.75" customHeight="1" x14ac:dyDescent="0.25">
      <c r="A24" s="75" t="s">
        <v>154</v>
      </c>
      <c r="B24" s="75" t="s">
        <v>533</v>
      </c>
      <c r="C24" s="75" t="s">
        <v>507</v>
      </c>
      <c r="D24" s="75" t="s">
        <v>508</v>
      </c>
      <c r="E24" s="75" t="s">
        <v>509</v>
      </c>
      <c r="F24" s="75" t="s">
        <v>510</v>
      </c>
      <c r="G24" s="75" t="s">
        <v>510</v>
      </c>
      <c r="H24" s="75" t="s">
        <v>511</v>
      </c>
      <c r="I24" s="32">
        <v>5000</v>
      </c>
      <c r="J24" s="35" t="s">
        <v>471</v>
      </c>
      <c r="K24" s="79" t="s">
        <v>142</v>
      </c>
      <c r="L24" s="75" t="s">
        <v>427</v>
      </c>
      <c r="M24" s="76">
        <v>2903.47</v>
      </c>
      <c r="O24" s="40" t="s">
        <v>917</v>
      </c>
    </row>
    <row r="25" spans="1:17" s="317" customFormat="1" ht="75.599999999999994" customHeight="1" x14ac:dyDescent="0.25">
      <c r="A25" s="312" t="s">
        <v>163</v>
      </c>
      <c r="B25" s="312" t="s">
        <v>534</v>
      </c>
      <c r="C25" s="312" t="s">
        <v>512</v>
      </c>
      <c r="D25" s="312" t="s">
        <v>513</v>
      </c>
      <c r="E25" s="312" t="s">
        <v>500</v>
      </c>
      <c r="F25" s="312" t="s">
        <v>510</v>
      </c>
      <c r="G25" s="312" t="s">
        <v>514</v>
      </c>
      <c r="H25" s="312" t="s">
        <v>511</v>
      </c>
      <c r="I25" s="313">
        <v>19000</v>
      </c>
      <c r="J25" s="314" t="s">
        <v>471</v>
      </c>
      <c r="K25" s="315" t="s">
        <v>142</v>
      </c>
      <c r="L25" s="312" t="s">
        <v>427</v>
      </c>
      <c r="M25" s="316">
        <v>17718.84</v>
      </c>
    </row>
    <row r="26" spans="1:17" ht="48" customHeight="1" x14ac:dyDescent="0.25">
      <c r="A26" s="75" t="s">
        <v>172</v>
      </c>
      <c r="B26" s="75" t="s">
        <v>535</v>
      </c>
      <c r="C26" s="75" t="s">
        <v>512</v>
      </c>
      <c r="D26" s="75" t="s">
        <v>515</v>
      </c>
      <c r="E26" s="75" t="s">
        <v>516</v>
      </c>
      <c r="F26" s="75" t="s">
        <v>517</v>
      </c>
      <c r="G26" s="75" t="s">
        <v>518</v>
      </c>
      <c r="H26" s="75" t="s">
        <v>519</v>
      </c>
      <c r="I26" s="32">
        <v>1233</v>
      </c>
      <c r="J26" s="35" t="s">
        <v>471</v>
      </c>
      <c r="K26" s="79" t="s">
        <v>142</v>
      </c>
      <c r="L26" s="75" t="s">
        <v>427</v>
      </c>
      <c r="M26" s="76">
        <v>802.25</v>
      </c>
      <c r="O26" s="40" t="s">
        <v>917</v>
      </c>
    </row>
    <row r="27" spans="1:17" ht="43.5" customHeight="1" x14ac:dyDescent="0.25">
      <c r="A27" s="75" t="s">
        <v>179</v>
      </c>
      <c r="B27" s="75" t="s">
        <v>536</v>
      </c>
      <c r="C27" s="75" t="s">
        <v>512</v>
      </c>
      <c r="D27" s="75" t="s">
        <v>520</v>
      </c>
      <c r="E27" s="75" t="s">
        <v>521</v>
      </c>
      <c r="F27" s="75" t="s">
        <v>517</v>
      </c>
      <c r="G27" s="75" t="s">
        <v>518</v>
      </c>
      <c r="H27" s="75" t="s">
        <v>519</v>
      </c>
      <c r="I27" s="32">
        <v>2500</v>
      </c>
      <c r="J27" s="35" t="s">
        <v>471</v>
      </c>
      <c r="K27" s="79" t="s">
        <v>142</v>
      </c>
      <c r="L27" s="75" t="s">
        <v>427</v>
      </c>
      <c r="M27" s="76">
        <v>2003.17</v>
      </c>
      <c r="O27" s="40" t="s">
        <v>917</v>
      </c>
    </row>
    <row r="28" spans="1:17" ht="48" customHeight="1" x14ac:dyDescent="0.25">
      <c r="A28" s="75" t="s">
        <v>186</v>
      </c>
      <c r="B28" s="75" t="s">
        <v>537</v>
      </c>
      <c r="C28" s="75" t="s">
        <v>512</v>
      </c>
      <c r="D28" s="75" t="s">
        <v>522</v>
      </c>
      <c r="E28" s="75" t="s">
        <v>523</v>
      </c>
      <c r="F28" s="75" t="s">
        <v>514</v>
      </c>
      <c r="G28" s="75" t="s">
        <v>524</v>
      </c>
      <c r="H28" s="75" t="s">
        <v>525</v>
      </c>
      <c r="I28" s="32">
        <v>1735.21</v>
      </c>
      <c r="J28" s="35" t="s">
        <v>471</v>
      </c>
      <c r="K28" s="79" t="s">
        <v>142</v>
      </c>
      <c r="L28" s="75" t="s">
        <v>427</v>
      </c>
      <c r="M28" s="76">
        <v>463.85</v>
      </c>
      <c r="O28" s="40" t="s">
        <v>827</v>
      </c>
    </row>
    <row r="29" spans="1:17" s="317" customFormat="1" ht="57.2" customHeight="1" x14ac:dyDescent="0.25">
      <c r="A29" s="312" t="s">
        <v>194</v>
      </c>
      <c r="B29" s="312" t="s">
        <v>538</v>
      </c>
      <c r="C29" s="312" t="s">
        <v>504</v>
      </c>
      <c r="D29" s="312" t="s">
        <v>526</v>
      </c>
      <c r="E29" s="312" t="s">
        <v>527</v>
      </c>
      <c r="F29" s="312" t="s">
        <v>528</v>
      </c>
      <c r="G29" s="312" t="s">
        <v>529</v>
      </c>
      <c r="H29" s="312" t="s">
        <v>530</v>
      </c>
      <c r="I29" s="313">
        <v>59000</v>
      </c>
      <c r="J29" s="314" t="s">
        <v>471</v>
      </c>
      <c r="K29" s="315" t="s">
        <v>142</v>
      </c>
      <c r="L29" s="312" t="s">
        <v>427</v>
      </c>
      <c r="M29" s="316">
        <v>27294.33</v>
      </c>
    </row>
    <row r="30" spans="1:17" s="100" customFormat="1" ht="43.5" customHeight="1" x14ac:dyDescent="0.25">
      <c r="A30" s="75" t="s">
        <v>202</v>
      </c>
      <c r="B30" s="75" t="s">
        <v>671</v>
      </c>
      <c r="C30" s="75" t="s">
        <v>512</v>
      </c>
      <c r="D30" s="75" t="s">
        <v>666</v>
      </c>
      <c r="E30" s="75" t="s">
        <v>667</v>
      </c>
      <c r="F30" s="75" t="s">
        <v>668</v>
      </c>
      <c r="G30" s="75" t="s">
        <v>669</v>
      </c>
      <c r="H30" s="75" t="s">
        <v>670</v>
      </c>
      <c r="I30" s="76">
        <v>3130.67</v>
      </c>
      <c r="J30" s="2" t="s">
        <v>471</v>
      </c>
      <c r="K30" s="75" t="s">
        <v>142</v>
      </c>
      <c r="L30" s="75" t="s">
        <v>427</v>
      </c>
      <c r="M30" s="76">
        <v>1439.35</v>
      </c>
      <c r="O30" s="40" t="s">
        <v>917</v>
      </c>
    </row>
    <row r="31" spans="1:17" s="42" customFormat="1" ht="30.75" customHeight="1" x14ac:dyDescent="0.25">
      <c r="A31" s="53"/>
      <c r="B31" s="72" t="s">
        <v>132</v>
      </c>
      <c r="C31" s="24"/>
      <c r="D31" s="24"/>
      <c r="E31" s="24"/>
      <c r="F31" s="24"/>
      <c r="G31" s="25"/>
      <c r="H31" s="24"/>
      <c r="I31" s="81">
        <f>SUM(I22:I30)</f>
        <v>232198.88</v>
      </c>
      <c r="J31" s="82" t="s">
        <v>471</v>
      </c>
      <c r="K31" s="80"/>
      <c r="L31" s="24"/>
      <c r="M31" s="55">
        <f>SUM(M22:M30)</f>
        <v>88377.580000000016</v>
      </c>
    </row>
    <row r="32" spans="1:17" ht="35.25" customHeight="1" x14ac:dyDescent="0.25">
      <c r="A32" s="347" t="s">
        <v>257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</row>
    <row r="33" spans="1:15" ht="47.25" x14ac:dyDescent="0.25">
      <c r="A33" s="29">
        <v>1</v>
      </c>
      <c r="B33" s="29" t="s">
        <v>550</v>
      </c>
      <c r="C33" s="44" t="s">
        <v>551</v>
      </c>
      <c r="D33" s="8" t="s">
        <v>552</v>
      </c>
      <c r="E33" s="29">
        <v>2017</v>
      </c>
      <c r="F33" s="45">
        <v>43964</v>
      </c>
      <c r="G33" s="91" t="s">
        <v>575</v>
      </c>
      <c r="H33" s="29">
        <v>233</v>
      </c>
      <c r="I33" s="32">
        <v>1550</v>
      </c>
      <c r="J33" s="51" t="s">
        <v>471</v>
      </c>
      <c r="K33" s="89">
        <v>0.1</v>
      </c>
      <c r="L33" s="90">
        <v>0</v>
      </c>
      <c r="M33" s="76">
        <v>656.57</v>
      </c>
      <c r="O33" s="40" t="s">
        <v>917</v>
      </c>
    </row>
    <row r="34" spans="1:15" ht="47.25" x14ac:dyDescent="0.25">
      <c r="A34" s="29">
        <v>2</v>
      </c>
      <c r="B34" s="29" t="s">
        <v>553</v>
      </c>
      <c r="C34" s="44" t="s">
        <v>551</v>
      </c>
      <c r="D34" s="8" t="s">
        <v>552</v>
      </c>
      <c r="E34" s="29">
        <v>2018</v>
      </c>
      <c r="F34" s="86">
        <v>43964</v>
      </c>
      <c r="G34" s="87" t="s">
        <v>576</v>
      </c>
      <c r="H34" s="29">
        <v>233</v>
      </c>
      <c r="I34" s="32">
        <v>1120</v>
      </c>
      <c r="J34" s="51" t="s">
        <v>471</v>
      </c>
      <c r="K34" s="89">
        <v>0.1</v>
      </c>
      <c r="L34" s="90">
        <v>0</v>
      </c>
      <c r="M34" s="76">
        <v>632.41</v>
      </c>
      <c r="O34" s="40" t="s">
        <v>917</v>
      </c>
    </row>
    <row r="35" spans="1:15" ht="63" x14ac:dyDescent="0.25">
      <c r="A35" s="29">
        <v>3</v>
      </c>
      <c r="B35" s="29" t="s">
        <v>554</v>
      </c>
      <c r="C35" s="43" t="s">
        <v>555</v>
      </c>
      <c r="D35" s="8" t="s">
        <v>556</v>
      </c>
      <c r="E35" s="28">
        <v>2019</v>
      </c>
      <c r="F35" s="30">
        <v>43969</v>
      </c>
      <c r="G35" s="91" t="s">
        <v>577</v>
      </c>
      <c r="H35" s="28">
        <v>228</v>
      </c>
      <c r="I35" s="32">
        <v>22610</v>
      </c>
      <c r="J35" s="51" t="s">
        <v>471</v>
      </c>
      <c r="K35" s="89">
        <v>0.1</v>
      </c>
      <c r="L35" s="90">
        <v>0</v>
      </c>
      <c r="M35" s="76">
        <v>14793.34</v>
      </c>
      <c r="O35" s="40" t="s">
        <v>917</v>
      </c>
    </row>
    <row r="36" spans="1:15" ht="47.25" x14ac:dyDescent="0.25">
      <c r="A36" s="29">
        <v>4</v>
      </c>
      <c r="B36" s="13" t="s">
        <v>557</v>
      </c>
      <c r="C36" s="88" t="s">
        <v>558</v>
      </c>
      <c r="D36" s="8" t="s">
        <v>559</v>
      </c>
      <c r="E36" s="11">
        <v>249</v>
      </c>
      <c r="F36" s="10">
        <v>43973</v>
      </c>
      <c r="G36" s="92" t="s">
        <v>578</v>
      </c>
      <c r="H36" s="11">
        <v>224</v>
      </c>
      <c r="I36" s="32">
        <v>211180</v>
      </c>
      <c r="J36" s="51" t="s">
        <v>471</v>
      </c>
      <c r="K36" s="27">
        <v>0.1</v>
      </c>
      <c r="L36" s="27">
        <v>0</v>
      </c>
      <c r="M36" s="76">
        <v>85280.1</v>
      </c>
      <c r="O36" s="146" t="s">
        <v>828</v>
      </c>
    </row>
    <row r="37" spans="1:15" ht="78.75" x14ac:dyDescent="0.25">
      <c r="A37" s="85">
        <v>5</v>
      </c>
      <c r="B37" s="85" t="s">
        <v>560</v>
      </c>
      <c r="C37" s="93" t="s">
        <v>561</v>
      </c>
      <c r="D37" s="8" t="s">
        <v>562</v>
      </c>
      <c r="E37" s="11">
        <v>201</v>
      </c>
      <c r="F37" s="10">
        <v>43976</v>
      </c>
      <c r="G37" s="92" t="s">
        <v>579</v>
      </c>
      <c r="H37" s="11">
        <v>221</v>
      </c>
      <c r="I37" s="32">
        <v>13886.34</v>
      </c>
      <c r="J37" s="51" t="s">
        <v>471</v>
      </c>
      <c r="K37" s="27">
        <v>0.1</v>
      </c>
      <c r="L37" s="27">
        <v>0</v>
      </c>
      <c r="M37" s="76">
        <v>3732.3</v>
      </c>
      <c r="O37" s="40" t="s">
        <v>829</v>
      </c>
    </row>
    <row r="38" spans="1:15" ht="31.5" x14ac:dyDescent="0.25">
      <c r="A38" s="85">
        <v>6</v>
      </c>
      <c r="B38" s="85" t="s">
        <v>563</v>
      </c>
      <c r="C38" s="88" t="s">
        <v>564</v>
      </c>
      <c r="D38" s="8" t="s">
        <v>565</v>
      </c>
      <c r="E38" s="11">
        <v>3</v>
      </c>
      <c r="F38" s="10">
        <v>43976</v>
      </c>
      <c r="G38" s="94" t="s">
        <v>580</v>
      </c>
      <c r="H38" s="11">
        <v>221</v>
      </c>
      <c r="I38" s="32">
        <v>7532.86</v>
      </c>
      <c r="J38" s="51" t="s">
        <v>471</v>
      </c>
      <c r="K38" s="27">
        <v>0.1</v>
      </c>
      <c r="L38" s="27">
        <v>0</v>
      </c>
      <c r="M38" s="76">
        <v>4427.18</v>
      </c>
      <c r="O38" s="40" t="s">
        <v>917</v>
      </c>
    </row>
    <row r="39" spans="1:15" ht="31.5" x14ac:dyDescent="0.25">
      <c r="A39" s="85">
        <v>7</v>
      </c>
      <c r="B39" s="85" t="s">
        <v>566</v>
      </c>
      <c r="C39" s="93" t="s">
        <v>567</v>
      </c>
      <c r="D39" s="8" t="s">
        <v>568</v>
      </c>
      <c r="E39" s="11">
        <v>252</v>
      </c>
      <c r="F39" s="10">
        <v>43998</v>
      </c>
      <c r="G39" s="92" t="s">
        <v>581</v>
      </c>
      <c r="H39" s="11">
        <v>199</v>
      </c>
      <c r="I39" s="32">
        <v>2985</v>
      </c>
      <c r="J39" s="51" t="s">
        <v>471</v>
      </c>
      <c r="K39" s="27">
        <v>0.1</v>
      </c>
      <c r="L39" s="27">
        <v>0</v>
      </c>
      <c r="M39" s="76">
        <v>1825.1</v>
      </c>
      <c r="O39" s="40" t="s">
        <v>917</v>
      </c>
    </row>
    <row r="40" spans="1:15" ht="31.5" x14ac:dyDescent="0.25">
      <c r="A40" s="85">
        <v>8</v>
      </c>
      <c r="B40" s="85" t="s">
        <v>569</v>
      </c>
      <c r="C40" s="93" t="s">
        <v>570</v>
      </c>
      <c r="D40" s="8" t="s">
        <v>571</v>
      </c>
      <c r="E40" s="11">
        <v>251</v>
      </c>
      <c r="F40" s="10">
        <v>43998</v>
      </c>
      <c r="G40" s="92" t="s">
        <v>582</v>
      </c>
      <c r="H40" s="11">
        <v>199</v>
      </c>
      <c r="I40" s="32">
        <v>2797.42</v>
      </c>
      <c r="J40" s="51" t="s">
        <v>471</v>
      </c>
      <c r="K40" s="27">
        <v>0.1</v>
      </c>
      <c r="L40" s="27">
        <v>0</v>
      </c>
      <c r="M40" s="76">
        <v>1402.79</v>
      </c>
      <c r="O40" s="40" t="s">
        <v>917</v>
      </c>
    </row>
    <row r="41" spans="1:15" ht="116.25" customHeight="1" x14ac:dyDescent="0.25">
      <c r="A41" s="85">
        <v>9</v>
      </c>
      <c r="B41" s="85" t="s">
        <v>572</v>
      </c>
      <c r="C41" s="88" t="s">
        <v>573</v>
      </c>
      <c r="D41" s="8" t="s">
        <v>574</v>
      </c>
      <c r="E41" s="11">
        <v>115</v>
      </c>
      <c r="F41" s="10">
        <v>43998</v>
      </c>
      <c r="G41" s="94" t="s">
        <v>584</v>
      </c>
      <c r="H41" s="11">
        <v>199</v>
      </c>
      <c r="I41" s="32">
        <v>5236</v>
      </c>
      <c r="J41" s="51" t="s">
        <v>471</v>
      </c>
      <c r="K41" s="27">
        <v>0.1</v>
      </c>
      <c r="L41" s="27">
        <v>0</v>
      </c>
      <c r="M41" s="76">
        <v>2726.86</v>
      </c>
      <c r="O41" s="40" t="s">
        <v>917</v>
      </c>
    </row>
    <row r="42" spans="1:15" s="42" customFormat="1" ht="28.5" customHeight="1" x14ac:dyDescent="0.25">
      <c r="A42" s="56"/>
      <c r="B42" s="54" t="s">
        <v>132</v>
      </c>
      <c r="C42" s="36"/>
      <c r="D42" s="36"/>
      <c r="E42" s="36"/>
      <c r="F42" s="36"/>
      <c r="G42" s="5"/>
      <c r="H42" s="36"/>
      <c r="I42" s="83">
        <f>SUM(I33:I41)</f>
        <v>268897.62</v>
      </c>
      <c r="J42" s="83" t="s">
        <v>471</v>
      </c>
      <c r="K42" s="5"/>
      <c r="L42" s="36"/>
      <c r="M42" s="59">
        <f>SUM(M33:M41)</f>
        <v>115476.65000000002</v>
      </c>
    </row>
    <row r="43" spans="1:15" s="47" customFormat="1" ht="30" customHeight="1" x14ac:dyDescent="0.25">
      <c r="A43" s="60">
        <f>A19+A30+A41</f>
        <v>30</v>
      </c>
      <c r="B43" s="61" t="s">
        <v>284</v>
      </c>
      <c r="C43" s="46"/>
      <c r="D43" s="46"/>
      <c r="E43" s="46"/>
      <c r="F43" s="46"/>
      <c r="G43" s="58"/>
      <c r="H43" s="46"/>
      <c r="I43" s="84">
        <f>I20+I31+I42</f>
        <v>662711.5</v>
      </c>
      <c r="J43" s="84" t="s">
        <v>471</v>
      </c>
      <c r="K43" s="58"/>
      <c r="L43" s="46"/>
      <c r="M43" s="62">
        <f>M42+M31+M20</f>
        <v>271206.22000000003</v>
      </c>
    </row>
  </sheetData>
  <mergeCells count="10">
    <mergeCell ref="A7:M7"/>
    <mergeCell ref="A21:M21"/>
    <mergeCell ref="A32:M32"/>
    <mergeCell ref="I1:M1"/>
    <mergeCell ref="A2:M2"/>
    <mergeCell ref="A3:M3"/>
    <mergeCell ref="A4:A5"/>
    <mergeCell ref="B4:D4"/>
    <mergeCell ref="E4:L4"/>
    <mergeCell ref="M4:M5"/>
  </mergeCells>
  <pageMargins left="0.39370078740157483" right="0.39370078740157483" top="0.39370078740157483" bottom="0.39370078740157483" header="0" footer="0"/>
  <pageSetup paperSize="9" scale="6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3"/>
  <sheetViews>
    <sheetView tabSelected="1" view="pageBreakPreview" zoomScale="85" zoomScaleNormal="70" zoomScaleSheetLayoutView="85" workbookViewId="0">
      <selection activeCell="K9" sqref="K9"/>
    </sheetView>
  </sheetViews>
  <sheetFormatPr defaultRowHeight="15.75" x14ac:dyDescent="0.25"/>
  <cols>
    <col min="1" max="1" width="5.42578125" style="99" customWidth="1"/>
    <col min="2" max="2" width="26.7109375" style="101" customWidth="1"/>
    <col min="3" max="3" width="21.28515625" style="107" customWidth="1"/>
    <col min="4" max="4" width="25.5703125" style="107" customWidth="1"/>
    <col min="5" max="5" width="12.140625" style="107" customWidth="1"/>
    <col min="6" max="6" width="15.28515625" style="107" customWidth="1"/>
    <col min="7" max="7" width="23" style="107" customWidth="1"/>
    <col min="8" max="8" width="12" style="107" customWidth="1"/>
    <col min="9" max="9" width="17" style="107" customWidth="1"/>
    <col min="10" max="10" width="17.5703125" style="107" customWidth="1"/>
    <col min="11" max="11" width="12.140625" style="107" customWidth="1"/>
    <col min="12" max="12" width="18.28515625" style="107" customWidth="1"/>
    <col min="13" max="13" width="19.42578125" style="107" customWidth="1"/>
    <col min="14" max="16384" width="9.140625" style="101"/>
  </cols>
  <sheetData>
    <row r="1" spans="1:19" s="99" customFormat="1" ht="15.75" customHeight="1" x14ac:dyDescent="0.25">
      <c r="A1" s="98"/>
      <c r="B1" s="98"/>
      <c r="C1" s="98"/>
      <c r="D1" s="98"/>
      <c r="E1" s="98"/>
      <c r="F1" s="98"/>
      <c r="G1" s="98"/>
      <c r="H1" s="98"/>
      <c r="I1" s="376" t="s">
        <v>942</v>
      </c>
      <c r="J1" s="376"/>
      <c r="K1" s="376"/>
      <c r="L1" s="376"/>
      <c r="M1" s="376"/>
      <c r="N1" s="77"/>
      <c r="O1" s="107"/>
      <c r="P1" s="107"/>
      <c r="Q1" s="112"/>
      <c r="R1" s="107"/>
      <c r="S1" s="107"/>
    </row>
    <row r="2" spans="1:19" s="99" customFormat="1" ht="20.25" customHeight="1" x14ac:dyDescent="0.25">
      <c r="A2" s="378" t="s">
        <v>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107"/>
      <c r="P2" s="107"/>
      <c r="Q2" s="112"/>
      <c r="R2" s="107"/>
      <c r="S2" s="107"/>
    </row>
    <row r="3" spans="1:19" s="99" customFormat="1" ht="60" customHeight="1" x14ac:dyDescent="0.25">
      <c r="A3" s="391" t="s">
        <v>918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116"/>
      <c r="O3" s="107"/>
      <c r="P3" s="107"/>
      <c r="Q3" s="112"/>
      <c r="R3" s="107"/>
      <c r="S3" s="107"/>
    </row>
    <row r="4" spans="1:19" s="114" customFormat="1" ht="15" customHeight="1" x14ac:dyDescent="0.25">
      <c r="A4" s="386" t="s">
        <v>1</v>
      </c>
      <c r="B4" s="388" t="s">
        <v>2</v>
      </c>
      <c r="C4" s="389"/>
      <c r="D4" s="390"/>
      <c r="E4" s="388" t="s">
        <v>3</v>
      </c>
      <c r="F4" s="389"/>
      <c r="G4" s="389"/>
      <c r="H4" s="389"/>
      <c r="I4" s="389"/>
      <c r="J4" s="389"/>
      <c r="K4" s="389"/>
      <c r="L4" s="390"/>
      <c r="M4" s="384" t="s">
        <v>674</v>
      </c>
    </row>
    <row r="5" spans="1:19" s="114" customFormat="1" ht="140.25" customHeight="1" x14ac:dyDescent="0.25">
      <c r="A5" s="387"/>
      <c r="B5" s="63" t="s">
        <v>451</v>
      </c>
      <c r="C5" s="63" t="s">
        <v>452</v>
      </c>
      <c r="D5" s="63" t="s">
        <v>453</v>
      </c>
      <c r="E5" s="63" t="s">
        <v>454</v>
      </c>
      <c r="F5" s="63" t="s">
        <v>455</v>
      </c>
      <c r="G5" s="63" t="s">
        <v>456</v>
      </c>
      <c r="H5" s="63" t="s">
        <v>457</v>
      </c>
      <c r="I5" s="63" t="s">
        <v>688</v>
      </c>
      <c r="J5" s="63" t="s">
        <v>13</v>
      </c>
      <c r="K5" s="63" t="s">
        <v>15</v>
      </c>
      <c r="L5" s="63" t="s">
        <v>675</v>
      </c>
      <c r="M5" s="385"/>
    </row>
    <row r="6" spans="1:19" s="114" customFormat="1" x14ac:dyDescent="0.25">
      <c r="A6" s="115">
        <v>1</v>
      </c>
      <c r="B6" s="115">
        <v>2</v>
      </c>
      <c r="C6" s="115">
        <v>3</v>
      </c>
      <c r="D6" s="115">
        <v>4</v>
      </c>
      <c r="E6" s="115">
        <v>5</v>
      </c>
      <c r="F6" s="115">
        <v>6</v>
      </c>
      <c r="G6" s="63">
        <v>7</v>
      </c>
      <c r="H6" s="63">
        <v>8</v>
      </c>
      <c r="I6" s="115">
        <v>9</v>
      </c>
      <c r="J6" s="115"/>
      <c r="K6" s="115">
        <v>10</v>
      </c>
      <c r="L6" s="115">
        <v>11</v>
      </c>
      <c r="M6" s="115">
        <v>12</v>
      </c>
    </row>
    <row r="7" spans="1:19" s="40" customFormat="1" ht="24.75" customHeight="1" x14ac:dyDescent="0.25">
      <c r="A7" s="369" t="s">
        <v>17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</row>
    <row r="8" spans="1:19" ht="77.25" customHeight="1" x14ac:dyDescent="0.25">
      <c r="A8" s="66">
        <v>1</v>
      </c>
      <c r="B8" s="29" t="s">
        <v>690</v>
      </c>
      <c r="C8" s="29" t="s">
        <v>676</v>
      </c>
      <c r="D8" s="66" t="s">
        <v>677</v>
      </c>
      <c r="E8" s="66">
        <v>106</v>
      </c>
      <c r="F8" s="66" t="s">
        <v>678</v>
      </c>
      <c r="G8" s="29" t="s">
        <v>663</v>
      </c>
      <c r="H8" s="29">
        <v>530</v>
      </c>
      <c r="I8" s="73">
        <v>800000</v>
      </c>
      <c r="J8" s="66" t="s">
        <v>25</v>
      </c>
      <c r="K8" s="113">
        <v>0.1</v>
      </c>
      <c r="L8" s="113">
        <v>7.0000000000000007E-2</v>
      </c>
      <c r="M8" s="110">
        <v>108610.36</v>
      </c>
    </row>
    <row r="9" spans="1:19" ht="77.25" customHeight="1" x14ac:dyDescent="0.25">
      <c r="A9" s="66">
        <v>2</v>
      </c>
      <c r="B9" s="29" t="s">
        <v>304</v>
      </c>
      <c r="C9" s="29" t="s">
        <v>679</v>
      </c>
      <c r="D9" s="66" t="s">
        <v>296</v>
      </c>
      <c r="E9" s="66">
        <v>114</v>
      </c>
      <c r="F9" s="66" t="s">
        <v>680</v>
      </c>
      <c r="G9" s="29" t="s">
        <v>681</v>
      </c>
      <c r="H9" s="29">
        <v>731</v>
      </c>
      <c r="I9" s="73">
        <v>500000</v>
      </c>
      <c r="J9" s="66" t="s">
        <v>689</v>
      </c>
      <c r="K9" s="113">
        <v>0.11</v>
      </c>
      <c r="L9" s="113">
        <v>0.08</v>
      </c>
      <c r="M9" s="110">
        <v>5748.3</v>
      </c>
    </row>
    <row r="10" spans="1:19" ht="77.25" customHeight="1" x14ac:dyDescent="0.25">
      <c r="A10" s="66">
        <v>3</v>
      </c>
      <c r="B10" s="29" t="s">
        <v>691</v>
      </c>
      <c r="C10" s="29" t="s">
        <v>290</v>
      </c>
      <c r="D10" s="66" t="s">
        <v>682</v>
      </c>
      <c r="E10" s="66">
        <v>118</v>
      </c>
      <c r="F10" s="66" t="s">
        <v>683</v>
      </c>
      <c r="G10" s="29" t="s">
        <v>684</v>
      </c>
      <c r="H10" s="29">
        <v>731</v>
      </c>
      <c r="I10" s="73">
        <v>10000</v>
      </c>
      <c r="J10" s="66" t="s">
        <v>471</v>
      </c>
      <c r="K10" s="113">
        <v>0.11</v>
      </c>
      <c r="L10" s="113">
        <v>0.08</v>
      </c>
      <c r="M10" s="110">
        <v>1051.33</v>
      </c>
    </row>
    <row r="11" spans="1:19" ht="162.75" customHeight="1" x14ac:dyDescent="0.25">
      <c r="A11" s="66">
        <v>4</v>
      </c>
      <c r="B11" s="137" t="s">
        <v>692</v>
      </c>
      <c r="C11" s="137" t="s">
        <v>685</v>
      </c>
      <c r="D11" s="137" t="s">
        <v>686</v>
      </c>
      <c r="E11" s="137">
        <v>137</v>
      </c>
      <c r="F11" s="137" t="s">
        <v>687</v>
      </c>
      <c r="G11" s="137" t="s">
        <v>783</v>
      </c>
      <c r="H11" s="137">
        <v>731</v>
      </c>
      <c r="I11" s="139">
        <v>146000</v>
      </c>
      <c r="J11" s="138" t="s">
        <v>471</v>
      </c>
      <c r="K11" s="140">
        <v>0.1</v>
      </c>
      <c r="L11" s="140">
        <v>7.0000000000000007E-2</v>
      </c>
      <c r="M11" s="138">
        <v>2163.04</v>
      </c>
    </row>
    <row r="12" spans="1:19" ht="94.5" x14ac:dyDescent="0.25">
      <c r="A12" s="66">
        <v>5</v>
      </c>
      <c r="B12" s="66" t="s">
        <v>747</v>
      </c>
      <c r="C12" s="66" t="s">
        <v>748</v>
      </c>
      <c r="D12" s="66" t="s">
        <v>749</v>
      </c>
      <c r="E12" s="66">
        <v>117</v>
      </c>
      <c r="F12" s="144">
        <v>44096</v>
      </c>
      <c r="G12" s="137" t="s">
        <v>784</v>
      </c>
      <c r="H12" s="66">
        <v>731</v>
      </c>
      <c r="I12" s="32">
        <v>10000</v>
      </c>
      <c r="J12" s="66" t="s">
        <v>471</v>
      </c>
      <c r="K12" s="66">
        <v>11</v>
      </c>
      <c r="L12" s="66">
        <v>8</v>
      </c>
      <c r="M12" s="29">
        <v>602.29999999999995</v>
      </c>
    </row>
    <row r="13" spans="1:19" ht="78.75" x14ac:dyDescent="0.25">
      <c r="A13" s="66">
        <v>6</v>
      </c>
      <c r="B13" s="29" t="s">
        <v>304</v>
      </c>
      <c r="C13" s="29" t="s">
        <v>679</v>
      </c>
      <c r="D13" s="29" t="s">
        <v>296</v>
      </c>
      <c r="E13" s="28">
        <v>142</v>
      </c>
      <c r="F13" s="28" t="s">
        <v>785</v>
      </c>
      <c r="G13" s="28" t="s">
        <v>786</v>
      </c>
      <c r="H13" s="28">
        <v>731</v>
      </c>
      <c r="I13" s="110">
        <v>1500000</v>
      </c>
      <c r="J13" s="66" t="s">
        <v>689</v>
      </c>
      <c r="K13" s="163">
        <v>0.11</v>
      </c>
      <c r="L13" s="163">
        <v>0.08</v>
      </c>
      <c r="M13" s="33">
        <v>6381.29</v>
      </c>
    </row>
    <row r="14" spans="1:19" ht="141.75" x14ac:dyDescent="0.25">
      <c r="A14" s="66">
        <v>7</v>
      </c>
      <c r="B14" s="137" t="s">
        <v>692</v>
      </c>
      <c r="C14" s="137" t="s">
        <v>685</v>
      </c>
      <c r="D14" s="137" t="s">
        <v>686</v>
      </c>
      <c r="E14" s="205">
        <v>153</v>
      </c>
      <c r="F14" s="205" t="s">
        <v>787</v>
      </c>
      <c r="G14" s="205" t="s">
        <v>830</v>
      </c>
      <c r="H14" s="205">
        <v>442</v>
      </c>
      <c r="I14" s="138">
        <v>500000</v>
      </c>
      <c r="J14" s="66" t="s">
        <v>471</v>
      </c>
      <c r="K14" s="206">
        <v>0.11</v>
      </c>
      <c r="L14" s="206">
        <v>0.08</v>
      </c>
      <c r="M14" s="33">
        <v>18642.68</v>
      </c>
    </row>
    <row r="15" spans="1:19" ht="72.75" customHeight="1" x14ac:dyDescent="0.25">
      <c r="A15" s="66">
        <v>8</v>
      </c>
      <c r="B15" s="170" t="s">
        <v>839</v>
      </c>
      <c r="C15" s="210" t="s">
        <v>840</v>
      </c>
      <c r="D15" s="208" t="s">
        <v>841</v>
      </c>
      <c r="E15" s="170">
        <v>143</v>
      </c>
      <c r="F15" s="209">
        <v>44145</v>
      </c>
      <c r="G15" s="66" t="s">
        <v>901</v>
      </c>
      <c r="H15" s="66">
        <v>24</v>
      </c>
      <c r="I15" s="138">
        <v>24000</v>
      </c>
      <c r="J15" s="66" t="s">
        <v>471</v>
      </c>
      <c r="K15" s="66">
        <v>11</v>
      </c>
      <c r="L15" s="66">
        <v>8</v>
      </c>
      <c r="M15" s="29">
        <v>948.93</v>
      </c>
    </row>
    <row r="16" spans="1:19" s="100" customFormat="1" ht="75" customHeight="1" x14ac:dyDescent="0.25">
      <c r="A16" s="66">
        <v>9</v>
      </c>
      <c r="B16" s="66" t="s">
        <v>842</v>
      </c>
      <c r="C16" s="170" t="s">
        <v>748</v>
      </c>
      <c r="D16" s="208" t="s">
        <v>843</v>
      </c>
      <c r="E16" s="170">
        <v>160</v>
      </c>
      <c r="F16" s="209">
        <v>44162</v>
      </c>
      <c r="G16" s="66" t="s">
        <v>902</v>
      </c>
      <c r="H16" s="66">
        <v>24</v>
      </c>
      <c r="I16" s="138">
        <v>14200</v>
      </c>
      <c r="J16" s="35" t="s">
        <v>471</v>
      </c>
      <c r="K16" s="66">
        <v>11</v>
      </c>
      <c r="L16" s="66">
        <v>8</v>
      </c>
      <c r="M16" s="29">
        <v>188.21</v>
      </c>
    </row>
    <row r="17" spans="1:16" s="100" customFormat="1" ht="75" customHeight="1" x14ac:dyDescent="0.25">
      <c r="A17" s="66">
        <v>10</v>
      </c>
      <c r="B17" s="224" t="s">
        <v>844</v>
      </c>
      <c r="C17" s="224" t="s">
        <v>832</v>
      </c>
      <c r="D17" s="224" t="s">
        <v>836</v>
      </c>
      <c r="E17" s="203" t="s">
        <v>837</v>
      </c>
      <c r="F17" s="207" t="s">
        <v>835</v>
      </c>
      <c r="G17" s="207" t="s">
        <v>887</v>
      </c>
      <c r="H17" s="203">
        <v>368</v>
      </c>
      <c r="I17" s="138">
        <v>28000</v>
      </c>
      <c r="J17" s="35" t="s">
        <v>471</v>
      </c>
      <c r="K17" s="204">
        <v>0.11</v>
      </c>
      <c r="L17" s="204">
        <v>0.08</v>
      </c>
      <c r="M17" s="33">
        <v>551.1</v>
      </c>
    </row>
    <row r="18" spans="1:16" s="100" customFormat="1" ht="75" customHeight="1" x14ac:dyDescent="0.25">
      <c r="A18" s="66">
        <v>11</v>
      </c>
      <c r="B18" s="29" t="s">
        <v>845</v>
      </c>
      <c r="C18" s="29" t="s">
        <v>832</v>
      </c>
      <c r="D18" s="29" t="s">
        <v>833</v>
      </c>
      <c r="E18" s="28" t="s">
        <v>838</v>
      </c>
      <c r="F18" s="30" t="s">
        <v>835</v>
      </c>
      <c r="G18" s="30" t="s">
        <v>887</v>
      </c>
      <c r="H18" s="28">
        <v>368</v>
      </c>
      <c r="I18" s="110">
        <v>28800</v>
      </c>
      <c r="J18" s="35" t="s">
        <v>471</v>
      </c>
      <c r="K18" s="163">
        <v>0.11</v>
      </c>
      <c r="L18" s="163">
        <v>0.08</v>
      </c>
      <c r="M18" s="33">
        <v>568.33000000000004</v>
      </c>
    </row>
    <row r="19" spans="1:16" s="100" customFormat="1" ht="75" customHeight="1" x14ac:dyDescent="0.25">
      <c r="A19" s="28">
        <v>12</v>
      </c>
      <c r="B19" s="29" t="s">
        <v>831</v>
      </c>
      <c r="C19" s="29" t="s">
        <v>832</v>
      </c>
      <c r="D19" s="29" t="s">
        <v>833</v>
      </c>
      <c r="E19" s="28" t="s">
        <v>834</v>
      </c>
      <c r="F19" s="30" t="s">
        <v>835</v>
      </c>
      <c r="G19" s="30" t="s">
        <v>887</v>
      </c>
      <c r="H19" s="28">
        <v>368</v>
      </c>
      <c r="I19" s="110">
        <v>56500</v>
      </c>
      <c r="J19" s="35" t="s">
        <v>471</v>
      </c>
      <c r="K19" s="163">
        <v>0.11</v>
      </c>
      <c r="L19" s="163">
        <v>0.08</v>
      </c>
      <c r="M19" s="33">
        <v>1116.54</v>
      </c>
    </row>
    <row r="20" spans="1:16" s="100" customFormat="1" ht="75" customHeight="1" x14ac:dyDescent="0.25">
      <c r="A20" s="227">
        <v>13</v>
      </c>
      <c r="B20" s="137" t="s">
        <v>888</v>
      </c>
      <c r="C20" s="137" t="s">
        <v>290</v>
      </c>
      <c r="D20" s="137" t="s">
        <v>889</v>
      </c>
      <c r="E20" s="205">
        <v>179</v>
      </c>
      <c r="F20" s="127" t="s">
        <v>890</v>
      </c>
      <c r="G20" s="127"/>
      <c r="H20" s="205">
        <v>731</v>
      </c>
      <c r="I20" s="138">
        <v>60000</v>
      </c>
      <c r="J20" s="285" t="s">
        <v>471</v>
      </c>
      <c r="K20" s="206">
        <v>0.1</v>
      </c>
      <c r="L20" s="206">
        <v>7.0000000000000007E-2</v>
      </c>
      <c r="M20" s="249"/>
    </row>
    <row r="21" spans="1:16" s="100" customFormat="1" ht="75" customHeight="1" x14ac:dyDescent="0.25">
      <c r="A21" s="284">
        <v>14</v>
      </c>
      <c r="B21" s="286" t="s">
        <v>903</v>
      </c>
      <c r="C21" s="286" t="s">
        <v>904</v>
      </c>
      <c r="D21" s="287" t="s">
        <v>905</v>
      </c>
      <c r="E21" s="286">
        <v>163</v>
      </c>
      <c r="F21" s="288">
        <v>44168</v>
      </c>
      <c r="G21" s="289">
        <v>44183</v>
      </c>
      <c r="H21" s="290">
        <v>24</v>
      </c>
      <c r="I21" s="281">
        <v>35500</v>
      </c>
      <c r="J21" s="283" t="s">
        <v>471</v>
      </c>
      <c r="K21" s="290">
        <v>11</v>
      </c>
      <c r="L21" s="290">
        <v>8</v>
      </c>
      <c r="M21" s="290">
        <v>521.79999999999995</v>
      </c>
    </row>
    <row r="22" spans="1:16" s="100" customFormat="1" ht="75" customHeight="1" x14ac:dyDescent="0.25">
      <c r="A22" s="227">
        <v>15</v>
      </c>
      <c r="B22" s="224" t="s">
        <v>891</v>
      </c>
      <c r="C22" s="224" t="s">
        <v>892</v>
      </c>
      <c r="D22" s="224" t="s">
        <v>893</v>
      </c>
      <c r="E22" s="203">
        <v>180</v>
      </c>
      <c r="F22" s="207" t="s">
        <v>894</v>
      </c>
      <c r="G22" s="207"/>
      <c r="H22" s="203">
        <v>731</v>
      </c>
      <c r="I22" s="281">
        <v>200000</v>
      </c>
      <c r="J22" s="280" t="s">
        <v>25</v>
      </c>
      <c r="K22" s="204">
        <v>0.11</v>
      </c>
      <c r="L22" s="204">
        <v>0.08</v>
      </c>
      <c r="M22" s="249"/>
    </row>
    <row r="23" spans="1:16" s="100" customFormat="1" ht="75" customHeight="1" x14ac:dyDescent="0.25">
      <c r="A23" s="227">
        <v>16</v>
      </c>
      <c r="B23" s="228" t="s">
        <v>895</v>
      </c>
      <c r="C23" s="228" t="s">
        <v>896</v>
      </c>
      <c r="D23" s="228" t="s">
        <v>88</v>
      </c>
      <c r="E23" s="227">
        <v>187</v>
      </c>
      <c r="F23" s="229" t="s">
        <v>897</v>
      </c>
      <c r="G23" s="229"/>
      <c r="H23" s="227">
        <v>731</v>
      </c>
      <c r="I23" s="281">
        <v>200000</v>
      </c>
      <c r="J23" s="283" t="s">
        <v>471</v>
      </c>
      <c r="K23" s="282">
        <v>0.11</v>
      </c>
      <c r="L23" s="282">
        <v>0.08</v>
      </c>
      <c r="M23" s="249"/>
    </row>
    <row r="24" spans="1:16" s="100" customFormat="1" ht="153.75" customHeight="1" x14ac:dyDescent="0.25">
      <c r="A24" s="227">
        <v>17</v>
      </c>
      <c r="B24" s="228" t="s">
        <v>898</v>
      </c>
      <c r="C24" s="228" t="s">
        <v>899</v>
      </c>
      <c r="D24" s="228" t="s">
        <v>120</v>
      </c>
      <c r="E24" s="227">
        <v>189</v>
      </c>
      <c r="F24" s="229" t="s">
        <v>900</v>
      </c>
      <c r="G24" s="229"/>
      <c r="H24" s="227">
        <v>373</v>
      </c>
      <c r="I24" s="281">
        <v>3000000</v>
      </c>
      <c r="J24" s="283" t="s">
        <v>689</v>
      </c>
      <c r="K24" s="282">
        <v>0.12</v>
      </c>
      <c r="L24" s="282">
        <v>0.09</v>
      </c>
      <c r="M24" s="249"/>
    </row>
    <row r="25" spans="1:16" x14ac:dyDescent="0.25">
      <c r="A25" s="395"/>
      <c r="B25" s="373" t="s">
        <v>132</v>
      </c>
      <c r="C25" s="224"/>
      <c r="D25" s="224"/>
      <c r="E25" s="224"/>
      <c r="F25" s="224"/>
      <c r="G25" s="224"/>
      <c r="H25" s="224"/>
      <c r="I25" s="141">
        <f>I8+I22</f>
        <v>1000000</v>
      </c>
      <c r="J25" s="142" t="s">
        <v>25</v>
      </c>
      <c r="K25" s="143"/>
      <c r="L25" s="143"/>
      <c r="M25" s="374">
        <f>SUM(M8:M24)</f>
        <v>147094.20999999996</v>
      </c>
    </row>
    <row r="26" spans="1:16" x14ac:dyDescent="0.25">
      <c r="A26" s="395"/>
      <c r="B26" s="373"/>
      <c r="C26" s="29"/>
      <c r="D26" s="29"/>
      <c r="E26" s="29"/>
      <c r="F26" s="29"/>
      <c r="G26" s="29"/>
      <c r="H26" s="29"/>
      <c r="I26" s="118">
        <f>I10+I11+I12+I14+I16+I17+I18+I15+I19+I20+I23+I21</f>
        <v>1113000</v>
      </c>
      <c r="J26" s="21" t="s">
        <v>471</v>
      </c>
      <c r="K26" s="89"/>
      <c r="L26" s="89"/>
      <c r="M26" s="374"/>
    </row>
    <row r="27" spans="1:16" s="40" customFormat="1" x14ac:dyDescent="0.25">
      <c r="A27" s="396"/>
      <c r="B27" s="351"/>
      <c r="C27" s="217"/>
      <c r="D27" s="217"/>
      <c r="E27" s="6"/>
      <c r="F27" s="19"/>
      <c r="G27" s="19"/>
      <c r="H27" s="20"/>
      <c r="I27" s="118">
        <f>I9+I13+I24</f>
        <v>5000000</v>
      </c>
      <c r="J27" s="117" t="s">
        <v>689</v>
      </c>
      <c r="K27" s="21"/>
      <c r="L27" s="218"/>
      <c r="M27" s="375"/>
      <c r="N27" s="2"/>
      <c r="O27" s="2"/>
      <c r="P27" s="2"/>
    </row>
    <row r="28" spans="1:16" s="40" customFormat="1" ht="35.25" customHeight="1" x14ac:dyDescent="0.25">
      <c r="A28" s="347" t="s">
        <v>133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7"/>
    </row>
    <row r="29" spans="1:16" s="100" customFormat="1" ht="75.599999999999994" customHeight="1" x14ac:dyDescent="0.25">
      <c r="A29" s="78" t="s">
        <v>134</v>
      </c>
      <c r="B29" s="171" t="s">
        <v>706</v>
      </c>
      <c r="C29" s="171" t="s">
        <v>478</v>
      </c>
      <c r="D29" s="171" t="s">
        <v>693</v>
      </c>
      <c r="E29" s="171" t="s">
        <v>694</v>
      </c>
      <c r="F29" s="171" t="s">
        <v>695</v>
      </c>
      <c r="G29" s="171" t="s">
        <v>696</v>
      </c>
      <c r="H29" s="171" t="s">
        <v>697</v>
      </c>
      <c r="I29" s="172">
        <v>380000</v>
      </c>
      <c r="J29" s="290" t="s">
        <v>471</v>
      </c>
      <c r="K29" s="171" t="s">
        <v>153</v>
      </c>
      <c r="L29" s="171" t="s">
        <v>698</v>
      </c>
      <c r="M29" s="172">
        <v>53078.32</v>
      </c>
    </row>
    <row r="30" spans="1:16" s="100" customFormat="1" ht="38.85" customHeight="1" x14ac:dyDescent="0.25">
      <c r="A30" s="78" t="s">
        <v>144</v>
      </c>
      <c r="B30" s="171" t="s">
        <v>707</v>
      </c>
      <c r="C30" s="171" t="s">
        <v>492</v>
      </c>
      <c r="D30" s="171" t="s">
        <v>699</v>
      </c>
      <c r="E30" s="171" t="s">
        <v>700</v>
      </c>
      <c r="F30" s="171" t="s">
        <v>701</v>
      </c>
      <c r="G30" s="171" t="s">
        <v>702</v>
      </c>
      <c r="H30" s="171" t="s">
        <v>697</v>
      </c>
      <c r="I30" s="172">
        <v>1600000</v>
      </c>
      <c r="J30" s="228" t="s">
        <v>689</v>
      </c>
      <c r="K30" s="171" t="s">
        <v>153</v>
      </c>
      <c r="L30" s="171" t="s">
        <v>698</v>
      </c>
      <c r="M30" s="293">
        <v>13114.75</v>
      </c>
    </row>
    <row r="31" spans="1:16" s="100" customFormat="1" ht="53.25" customHeight="1" x14ac:dyDescent="0.25">
      <c r="A31" s="291" t="s">
        <v>154</v>
      </c>
      <c r="B31" s="171" t="s">
        <v>497</v>
      </c>
      <c r="C31" s="171" t="s">
        <v>306</v>
      </c>
      <c r="D31" s="171" t="s">
        <v>472</v>
      </c>
      <c r="E31" s="171" t="s">
        <v>703</v>
      </c>
      <c r="F31" s="171" t="s">
        <v>704</v>
      </c>
      <c r="G31" s="171" t="s">
        <v>705</v>
      </c>
      <c r="H31" s="171" t="s">
        <v>697</v>
      </c>
      <c r="I31" s="172">
        <v>529000</v>
      </c>
      <c r="J31" s="290" t="s">
        <v>471</v>
      </c>
      <c r="K31" s="171" t="s">
        <v>153</v>
      </c>
      <c r="L31" s="171" t="s">
        <v>698</v>
      </c>
      <c r="M31" s="172">
        <v>53798.79</v>
      </c>
    </row>
    <row r="32" spans="1:16" s="100" customFormat="1" ht="53.25" customHeight="1" x14ac:dyDescent="0.25">
      <c r="A32" s="292">
        <v>4</v>
      </c>
      <c r="B32" s="171" t="s">
        <v>791</v>
      </c>
      <c r="C32" s="171" t="s">
        <v>788</v>
      </c>
      <c r="D32" s="171" t="s">
        <v>789</v>
      </c>
      <c r="E32" s="171" t="s">
        <v>790</v>
      </c>
      <c r="F32" s="171" t="s">
        <v>773</v>
      </c>
      <c r="G32" s="171" t="s">
        <v>774</v>
      </c>
      <c r="H32" s="171" t="s">
        <v>697</v>
      </c>
      <c r="I32" s="294">
        <v>80264</v>
      </c>
      <c r="J32" s="283" t="s">
        <v>689</v>
      </c>
      <c r="K32" s="171" t="s">
        <v>153</v>
      </c>
      <c r="L32" s="171" t="s">
        <v>698</v>
      </c>
      <c r="M32" s="294">
        <v>533.4</v>
      </c>
    </row>
    <row r="33" spans="1:16" s="100" customFormat="1" ht="58.5" customHeight="1" x14ac:dyDescent="0.25">
      <c r="A33" s="243">
        <v>5</v>
      </c>
      <c r="B33" s="171" t="s">
        <v>911</v>
      </c>
      <c r="C33" s="171" t="s">
        <v>788</v>
      </c>
      <c r="D33" s="171" t="s">
        <v>906</v>
      </c>
      <c r="E33" s="171" t="s">
        <v>907</v>
      </c>
      <c r="F33" s="248">
        <v>44162</v>
      </c>
      <c r="G33" s="171" t="s">
        <v>769</v>
      </c>
      <c r="H33" s="171">
        <v>366</v>
      </c>
      <c r="I33" s="172">
        <v>999999.94</v>
      </c>
      <c r="J33" s="283" t="s">
        <v>689</v>
      </c>
      <c r="K33" s="173">
        <v>0.11</v>
      </c>
      <c r="L33" s="173">
        <v>0.08</v>
      </c>
      <c r="M33" s="172">
        <v>0</v>
      </c>
    </row>
    <row r="34" spans="1:16" s="100" customFormat="1" ht="58.5" customHeight="1" x14ac:dyDescent="0.25">
      <c r="A34" s="243">
        <v>6</v>
      </c>
      <c r="B34" s="171" t="s">
        <v>358</v>
      </c>
      <c r="C34" s="171" t="s">
        <v>290</v>
      </c>
      <c r="D34" s="171" t="s">
        <v>346</v>
      </c>
      <c r="E34" s="171" t="s">
        <v>908</v>
      </c>
      <c r="F34" s="248">
        <v>44165</v>
      </c>
      <c r="G34" s="248">
        <v>44172</v>
      </c>
      <c r="H34" s="171">
        <v>731</v>
      </c>
      <c r="I34" s="172">
        <v>225000</v>
      </c>
      <c r="J34" s="283" t="s">
        <v>25</v>
      </c>
      <c r="K34" s="173">
        <v>0.11</v>
      </c>
      <c r="L34" s="173">
        <v>0.08</v>
      </c>
      <c r="M34" s="172">
        <v>3292.09</v>
      </c>
    </row>
    <row r="35" spans="1:16" s="100" customFormat="1" ht="58.5" customHeight="1" x14ac:dyDescent="0.25">
      <c r="A35" s="243">
        <v>7</v>
      </c>
      <c r="B35" s="171" t="s">
        <v>912</v>
      </c>
      <c r="C35" s="171" t="s">
        <v>290</v>
      </c>
      <c r="D35" s="171" t="s">
        <v>909</v>
      </c>
      <c r="E35" s="171" t="s">
        <v>910</v>
      </c>
      <c r="F35" s="248">
        <v>44183</v>
      </c>
      <c r="G35" s="248">
        <v>44194</v>
      </c>
      <c r="H35" s="171">
        <v>640</v>
      </c>
      <c r="I35" s="172">
        <v>425000.18</v>
      </c>
      <c r="J35" s="283" t="s">
        <v>689</v>
      </c>
      <c r="K35" s="173">
        <v>0.11</v>
      </c>
      <c r="L35" s="173">
        <v>0.08</v>
      </c>
      <c r="M35" s="172">
        <v>19.2</v>
      </c>
    </row>
    <row r="36" spans="1:16" s="100" customFormat="1" x14ac:dyDescent="0.25">
      <c r="A36" s="397"/>
      <c r="B36" s="350" t="s">
        <v>132</v>
      </c>
      <c r="C36" s="171"/>
      <c r="D36" s="171"/>
      <c r="E36" s="171"/>
      <c r="F36" s="248"/>
      <c r="G36" s="248"/>
      <c r="H36" s="171"/>
      <c r="I36" s="304">
        <f>I34</f>
        <v>225000</v>
      </c>
      <c r="J36" s="302" t="s">
        <v>25</v>
      </c>
      <c r="K36" s="173"/>
      <c r="L36" s="173"/>
      <c r="M36" s="400">
        <f>SUM(M29:M35)</f>
        <v>123836.55</v>
      </c>
    </row>
    <row r="37" spans="1:16" x14ac:dyDescent="0.25">
      <c r="A37" s="398"/>
      <c r="B37" s="373"/>
      <c r="C37" s="228"/>
      <c r="D37" s="228"/>
      <c r="E37" s="228"/>
      <c r="F37" s="228"/>
      <c r="G37" s="228"/>
      <c r="H37" s="228"/>
      <c r="I37" s="295">
        <f>I29+I31</f>
        <v>909000</v>
      </c>
      <c r="J37" s="296" t="s">
        <v>471</v>
      </c>
      <c r="K37" s="297"/>
      <c r="L37" s="297"/>
      <c r="M37" s="374"/>
    </row>
    <row r="38" spans="1:16" s="40" customFormat="1" x14ac:dyDescent="0.25">
      <c r="A38" s="399"/>
      <c r="B38" s="351"/>
      <c r="C38" s="298"/>
      <c r="D38" s="298"/>
      <c r="E38" s="299"/>
      <c r="F38" s="300"/>
      <c r="G38" s="300"/>
      <c r="H38" s="301"/>
      <c r="I38" s="295">
        <f>I30+I32+I33+I35</f>
        <v>3105264.12</v>
      </c>
      <c r="J38" s="302" t="s">
        <v>689</v>
      </c>
      <c r="K38" s="296"/>
      <c r="L38" s="303"/>
      <c r="M38" s="375"/>
      <c r="N38" s="2"/>
      <c r="O38" s="2"/>
      <c r="P38" s="2"/>
    </row>
    <row r="39" spans="1:16" s="40" customFormat="1" ht="35.25" customHeight="1" x14ac:dyDescent="0.25">
      <c r="A39" s="347" t="s">
        <v>257</v>
      </c>
      <c r="B39" s="347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</row>
    <row r="40" spans="1:16" s="111" customFormat="1" ht="47.25" x14ac:dyDescent="0.25">
      <c r="A40" s="29">
        <v>1</v>
      </c>
      <c r="B40" s="29" t="s">
        <v>708</v>
      </c>
      <c r="C40" s="29" t="s">
        <v>709</v>
      </c>
      <c r="D40" s="8" t="s">
        <v>710</v>
      </c>
      <c r="E40" s="29">
        <v>2024</v>
      </c>
      <c r="F40" s="45">
        <v>44012</v>
      </c>
      <c r="G40" s="45" t="s">
        <v>724</v>
      </c>
      <c r="H40" s="29">
        <v>730</v>
      </c>
      <c r="I40" s="32">
        <v>314200</v>
      </c>
      <c r="J40" s="51" t="s">
        <v>471</v>
      </c>
      <c r="K40" s="89">
        <v>0.11</v>
      </c>
      <c r="L40" s="90">
        <v>0.08</v>
      </c>
      <c r="M40" s="119">
        <v>12411.17</v>
      </c>
    </row>
    <row r="41" spans="1:16" s="111" customFormat="1" ht="63" x14ac:dyDescent="0.25">
      <c r="A41" s="29">
        <v>2</v>
      </c>
      <c r="B41" s="29" t="s">
        <v>711</v>
      </c>
      <c r="C41" s="29" t="s">
        <v>712</v>
      </c>
      <c r="D41" s="8" t="s">
        <v>713</v>
      </c>
      <c r="E41" s="29">
        <v>2023</v>
      </c>
      <c r="F41" s="45">
        <v>44012</v>
      </c>
      <c r="G41" s="108" t="s">
        <v>725</v>
      </c>
      <c r="H41" s="29">
        <v>730</v>
      </c>
      <c r="I41" s="32">
        <v>546660</v>
      </c>
      <c r="J41" s="104" t="s">
        <v>471</v>
      </c>
      <c r="K41" s="89">
        <v>0.11</v>
      </c>
      <c r="L41" s="90">
        <v>0.08</v>
      </c>
      <c r="M41" s="119">
        <v>52387.8</v>
      </c>
    </row>
    <row r="42" spans="1:16" s="111" customFormat="1" ht="110.25" x14ac:dyDescent="0.25">
      <c r="A42" s="29">
        <v>3</v>
      </c>
      <c r="B42" s="29" t="s">
        <v>714</v>
      </c>
      <c r="C42" s="29" t="s">
        <v>715</v>
      </c>
      <c r="D42" s="8" t="s">
        <v>716</v>
      </c>
      <c r="E42" s="28">
        <v>2025</v>
      </c>
      <c r="F42" s="30">
        <v>44036</v>
      </c>
      <c r="G42" s="45" t="s">
        <v>726</v>
      </c>
      <c r="H42" s="28">
        <v>730</v>
      </c>
      <c r="I42" s="32">
        <v>157800</v>
      </c>
      <c r="J42" s="51" t="s">
        <v>471</v>
      </c>
      <c r="K42" s="89">
        <v>0.11</v>
      </c>
      <c r="L42" s="90">
        <v>0.08</v>
      </c>
      <c r="M42" s="119">
        <v>32023.87</v>
      </c>
    </row>
    <row r="43" spans="1:16" s="111" customFormat="1" ht="63" x14ac:dyDescent="0.25">
      <c r="A43" s="29">
        <v>4</v>
      </c>
      <c r="B43" s="13" t="s">
        <v>719</v>
      </c>
      <c r="C43" s="13" t="s">
        <v>717</v>
      </c>
      <c r="D43" s="8" t="s">
        <v>718</v>
      </c>
      <c r="E43" s="11">
        <v>2026</v>
      </c>
      <c r="F43" s="30">
        <v>44036</v>
      </c>
      <c r="G43" s="45" t="s">
        <v>727</v>
      </c>
      <c r="H43" s="11">
        <v>730</v>
      </c>
      <c r="I43" s="18">
        <v>27060</v>
      </c>
      <c r="J43" s="103" t="s">
        <v>471</v>
      </c>
      <c r="K43" s="27">
        <v>0.11</v>
      </c>
      <c r="L43" s="27">
        <v>0.08</v>
      </c>
      <c r="M43" s="119">
        <v>4478.22</v>
      </c>
      <c r="P43" s="111" t="s">
        <v>792</v>
      </c>
    </row>
    <row r="44" spans="1:16" s="102" customFormat="1" ht="126" x14ac:dyDescent="0.25">
      <c r="A44" s="13">
        <v>5</v>
      </c>
      <c r="B44" s="13" t="s">
        <v>719</v>
      </c>
      <c r="C44" s="66" t="s">
        <v>720</v>
      </c>
      <c r="D44" s="8" t="s">
        <v>718</v>
      </c>
      <c r="E44" s="11">
        <v>2027</v>
      </c>
      <c r="F44" s="30">
        <v>44036</v>
      </c>
      <c r="G44" s="26" t="s">
        <v>728</v>
      </c>
      <c r="H44" s="11">
        <v>730</v>
      </c>
      <c r="I44" s="18">
        <v>88840</v>
      </c>
      <c r="J44" s="52" t="s">
        <v>471</v>
      </c>
      <c r="K44" s="27">
        <v>0.11</v>
      </c>
      <c r="L44" s="27">
        <v>0.08</v>
      </c>
      <c r="M44" s="119">
        <v>18053.57</v>
      </c>
      <c r="O44" s="120"/>
    </row>
    <row r="45" spans="1:16" s="102" customFormat="1" ht="110.25" x14ac:dyDescent="0.25">
      <c r="A45" s="124">
        <v>6</v>
      </c>
      <c r="B45" s="124" t="s">
        <v>721</v>
      </c>
      <c r="C45" s="95" t="s">
        <v>722</v>
      </c>
      <c r="D45" s="125" t="s">
        <v>723</v>
      </c>
      <c r="E45" s="126">
        <v>117</v>
      </c>
      <c r="F45" s="127">
        <v>44036</v>
      </c>
      <c r="G45" s="128" t="s">
        <v>729</v>
      </c>
      <c r="H45" s="126">
        <v>730</v>
      </c>
      <c r="I45" s="96">
        <v>80400</v>
      </c>
      <c r="J45" s="129" t="s">
        <v>471</v>
      </c>
      <c r="K45" s="130">
        <v>0.11</v>
      </c>
      <c r="L45" s="130">
        <v>0.08</v>
      </c>
      <c r="M45" s="131">
        <v>10425.879999999999</v>
      </c>
      <c r="O45" s="121"/>
    </row>
    <row r="46" spans="1:16" s="102" customFormat="1" ht="63" x14ac:dyDescent="0.25">
      <c r="A46" s="211">
        <v>7</v>
      </c>
      <c r="B46" s="85" t="s">
        <v>846</v>
      </c>
      <c r="C46" s="213" t="s">
        <v>847</v>
      </c>
      <c r="D46" s="212" t="s">
        <v>848</v>
      </c>
      <c r="E46" s="11">
        <v>2035</v>
      </c>
      <c r="F46" s="30">
        <v>44146</v>
      </c>
      <c r="G46" s="26" t="s">
        <v>849</v>
      </c>
      <c r="H46" s="11">
        <v>730</v>
      </c>
      <c r="I46" s="96">
        <v>80000</v>
      </c>
      <c r="J46" s="214" t="s">
        <v>471</v>
      </c>
      <c r="K46" s="27">
        <v>0.11</v>
      </c>
      <c r="L46" s="27">
        <v>0.08</v>
      </c>
      <c r="M46" s="215">
        <v>950.55</v>
      </c>
      <c r="O46" s="175"/>
      <c r="P46" s="121"/>
    </row>
    <row r="47" spans="1:16" s="41" customFormat="1" ht="31.5" x14ac:dyDescent="0.25">
      <c r="A47" s="29">
        <v>8</v>
      </c>
      <c r="B47" s="29" t="s">
        <v>711</v>
      </c>
      <c r="C47" s="44" t="s">
        <v>712</v>
      </c>
      <c r="D47" s="39" t="s">
        <v>713</v>
      </c>
      <c r="E47" s="29">
        <v>2037</v>
      </c>
      <c r="F47" s="45">
        <v>44145</v>
      </c>
      <c r="G47" s="108">
        <v>44179</v>
      </c>
      <c r="H47" s="29">
        <v>730</v>
      </c>
      <c r="I47" s="96">
        <v>256020</v>
      </c>
      <c r="J47" s="104" t="s">
        <v>471</v>
      </c>
      <c r="K47" s="89">
        <v>0.11</v>
      </c>
      <c r="L47" s="90">
        <v>0.08</v>
      </c>
      <c r="M47" s="215">
        <v>1848.76</v>
      </c>
      <c r="O47" s="176"/>
    </row>
    <row r="48" spans="1:16" s="307" customFormat="1" ht="63" x14ac:dyDescent="0.25">
      <c r="A48" s="305">
        <v>9</v>
      </c>
      <c r="B48" s="306" t="s">
        <v>265</v>
      </c>
      <c r="C48" s="306" t="s">
        <v>913</v>
      </c>
      <c r="D48" s="306" t="s">
        <v>914</v>
      </c>
      <c r="E48" s="306">
        <v>214</v>
      </c>
      <c r="F48" s="229" t="s">
        <v>915</v>
      </c>
      <c r="G48" s="306"/>
      <c r="H48" s="234" t="s">
        <v>916</v>
      </c>
      <c r="I48" s="96">
        <v>500000</v>
      </c>
      <c r="J48" s="251" t="s">
        <v>471</v>
      </c>
      <c r="K48" s="252">
        <v>0.11</v>
      </c>
      <c r="L48" s="252">
        <v>0.08</v>
      </c>
      <c r="M48" s="310"/>
      <c r="O48" s="308"/>
    </row>
    <row r="49" spans="1:16" s="307" customFormat="1" ht="157.5" x14ac:dyDescent="0.25">
      <c r="A49" s="305">
        <v>10</v>
      </c>
      <c r="B49" s="306" t="s">
        <v>262</v>
      </c>
      <c r="C49" s="306" t="s">
        <v>778</v>
      </c>
      <c r="D49" s="306" t="s">
        <v>264</v>
      </c>
      <c r="E49" s="234">
        <v>124</v>
      </c>
      <c r="F49" s="229">
        <v>44190</v>
      </c>
      <c r="G49" s="306"/>
      <c r="H49" s="234" t="s">
        <v>916</v>
      </c>
      <c r="I49" s="96">
        <v>220000</v>
      </c>
      <c r="J49" s="311" t="s">
        <v>471</v>
      </c>
      <c r="K49" s="252">
        <v>0.11</v>
      </c>
      <c r="L49" s="252">
        <v>0.08</v>
      </c>
      <c r="M49" s="310"/>
      <c r="O49" s="309"/>
      <c r="P49" s="308"/>
    </row>
    <row r="50" spans="1:16" s="114" customFormat="1" ht="27.75" customHeight="1" x14ac:dyDescent="0.25">
      <c r="A50" s="122"/>
      <c r="B50" s="115" t="s">
        <v>132</v>
      </c>
      <c r="C50" s="63"/>
      <c r="D50" s="63"/>
      <c r="E50" s="63"/>
      <c r="F50" s="63"/>
      <c r="G50" s="63"/>
      <c r="H50" s="63"/>
      <c r="I50" s="118">
        <f>SUM(I40:I49)</f>
        <v>2270980</v>
      </c>
      <c r="J50" s="21" t="s">
        <v>471</v>
      </c>
      <c r="K50" s="123"/>
      <c r="L50" s="123"/>
      <c r="M50" s="132">
        <f>SUM(M40:M49)</f>
        <v>132579.82</v>
      </c>
    </row>
    <row r="51" spans="1:16" s="47" customFormat="1" x14ac:dyDescent="0.25">
      <c r="A51" s="354">
        <f>A24+A35+A49</f>
        <v>34</v>
      </c>
      <c r="B51" s="356" t="s">
        <v>284</v>
      </c>
      <c r="C51" s="46"/>
      <c r="D51" s="105"/>
      <c r="E51" s="222"/>
      <c r="F51" s="222"/>
      <c r="G51" s="222"/>
      <c r="H51" s="222"/>
      <c r="I51" s="84">
        <f>I25+I36</f>
        <v>1225000</v>
      </c>
      <c r="J51" s="133" t="s">
        <v>25</v>
      </c>
      <c r="K51" s="46"/>
      <c r="L51" s="222"/>
      <c r="M51" s="358">
        <f>M25+M36+M50</f>
        <v>403510.57999999996</v>
      </c>
    </row>
    <row r="52" spans="1:16" s="50" customFormat="1" x14ac:dyDescent="0.25">
      <c r="A52" s="393"/>
      <c r="B52" s="392"/>
      <c r="C52" s="48"/>
      <c r="D52" s="106"/>
      <c r="E52" s="49"/>
      <c r="F52" s="49"/>
      <c r="G52" s="49"/>
      <c r="H52" s="49"/>
      <c r="I52" s="84">
        <f>I26+I37+I50</f>
        <v>4292980</v>
      </c>
      <c r="J52" s="134" t="s">
        <v>471</v>
      </c>
      <c r="K52" s="48"/>
      <c r="L52" s="49"/>
      <c r="M52" s="394"/>
    </row>
    <row r="53" spans="1:16" x14ac:dyDescent="0.25">
      <c r="A53" s="355"/>
      <c r="B53" s="357"/>
      <c r="C53" s="106"/>
      <c r="D53" s="106"/>
      <c r="E53" s="106"/>
      <c r="F53" s="106"/>
      <c r="G53" s="106"/>
      <c r="H53" s="106"/>
      <c r="I53" s="136">
        <f>I38+I27</f>
        <v>8105264.1200000001</v>
      </c>
      <c r="J53" s="135" t="s">
        <v>689</v>
      </c>
      <c r="K53" s="106"/>
      <c r="L53" s="106"/>
      <c r="M53" s="359"/>
    </row>
  </sheetData>
  <mergeCells count="19">
    <mergeCell ref="A39:M39"/>
    <mergeCell ref="B51:B53"/>
    <mergeCell ref="A51:A53"/>
    <mergeCell ref="M51:M53"/>
    <mergeCell ref="A7:M7"/>
    <mergeCell ref="A28:M28"/>
    <mergeCell ref="B25:B27"/>
    <mergeCell ref="A25:A27"/>
    <mergeCell ref="M25:M27"/>
    <mergeCell ref="A36:A38"/>
    <mergeCell ref="B36:B38"/>
    <mergeCell ref="M36:M38"/>
    <mergeCell ref="I1:M1"/>
    <mergeCell ref="A2:N2"/>
    <mergeCell ref="A4:A5"/>
    <mergeCell ref="B4:D4"/>
    <mergeCell ref="E4:L4"/>
    <mergeCell ref="M4:M5"/>
    <mergeCell ref="A3:M3"/>
  </mergeCells>
  <pageMargins left="0.39370078740157483" right="0.39370078740157483" top="0.39370078740157483" bottom="0.39370078740157483" header="0" footer="0"/>
  <pageSetup paperSize="9" scale="61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П355 по направлениям</vt:lpstr>
      <vt:lpstr>П355</vt:lpstr>
      <vt:lpstr>П123</vt:lpstr>
      <vt:lpstr>П218</vt:lpstr>
      <vt:lpstr>П123!Заголовки_для_печати</vt:lpstr>
      <vt:lpstr>П355!Заголовки_для_печати</vt:lpstr>
      <vt:lpstr>П123!Область_печати</vt:lpstr>
      <vt:lpstr>П218!Область_печати</vt:lpstr>
      <vt:lpstr>П355!Область_печати</vt:lpstr>
      <vt:lpstr>'П355 по направлениям'!Область_печати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Балан Наталья</dc:creator>
  <cp:lastModifiedBy>Маргарита Смиричинская</cp:lastModifiedBy>
  <cp:lastPrinted>2021-02-19T08:01:39Z</cp:lastPrinted>
  <dcterms:created xsi:type="dcterms:W3CDTF">2020-01-23T08:43:04Z</dcterms:created>
  <dcterms:modified xsi:type="dcterms:W3CDTF">2021-04-20T11:51:41Z</dcterms:modified>
</cp:coreProperties>
</file>